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ml.chartshapes+xml"/>
  <Override PartName="/xl/drawings/drawing19.xml" ContentType="application/vnd.openxmlformats-officedocument.drawingml.chartshapes+xml"/>
  <Override PartName="/xl/drawings/drawing39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ml.chartshapes+xml"/>
  <Override PartName="/xl/drawings/drawing28.xml" ContentType="application/vnd.openxmlformats-officedocument.drawingml.chartshapes+xml"/>
  <Override PartName="/xl/drawings/drawing37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15.xml" ContentType="application/vnd.openxmlformats-officedocument.drawingml.chartshapes+xml"/>
  <Override PartName="/xl/charts/chart29.xml" ContentType="application/vnd.openxmlformats-officedocument.drawingml.chart+xml"/>
  <Override PartName="/xl/drawings/drawing26.xml" ContentType="application/vnd.openxmlformats-officedocument.drawing+xml"/>
  <Override PartName="/xl/drawings/drawing35.xml" ContentType="application/vnd.openxmlformats-officedocument.drawingml.chartshapes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drawings/drawing22.xml" ContentType="application/vnd.openxmlformats-officedocument.drawingml.chartshapes+xml"/>
  <Override PartName="/xl/charts/chart27.xml" ContentType="application/vnd.openxmlformats-officedocument.drawingml.chart+xml"/>
  <Override PartName="/xl/drawings/drawing24.xml" ContentType="application/vnd.openxmlformats-officedocument.drawingml.chartshapes+xml"/>
  <Override PartName="/xl/charts/chart36.xml" ContentType="application/vnd.openxmlformats-officedocument.drawingml.chart+xml"/>
  <Override PartName="/xl/drawings/drawing33.xml" ContentType="application/vnd.openxmlformats-officedocument.drawingml.chartshapes+xml"/>
  <Override PartName="/xl/charts/chart38.xml" ContentType="application/vnd.openxmlformats-officedocument.drawingml.chart+xml"/>
  <Override PartName="/xl/charts/chart47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ml.chartshapes+xml"/>
  <Override PartName="/xl/charts/chart16.xml" ContentType="application/vnd.openxmlformats-officedocument.drawingml.chart+xml"/>
  <Override PartName="/xl/drawings/drawing20.xml" ContentType="application/vnd.openxmlformats-officedocument.drawingml.chartshapes+xml"/>
  <Override PartName="/xl/charts/chart25.xml" ContentType="application/vnd.openxmlformats-officedocument.drawingml.chart+xml"/>
  <Override PartName="/xl/charts/chart34.xml" ContentType="application/vnd.openxmlformats-officedocument.drawingml.chart+xml"/>
  <Override PartName="/xl/drawings/drawing31.xml" ContentType="application/vnd.openxmlformats-officedocument.drawingml.chartshapes+xml"/>
  <Override PartName="/xl/drawings/drawing40.xml" ContentType="application/vnd.openxmlformats-officedocument.drawingml.chartshapes+xml"/>
  <Override PartName="/xl/charts/chart45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charts/chart43.xml" ContentType="application/vnd.openxmlformats-officedocument.drawingml.chart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hart41.xml" ContentType="application/vnd.openxmlformats-officedocument.drawingml.chart+xml"/>
  <Default Extension="bin" ContentType="application/vnd.openxmlformats-officedocument.spreadsheetml.printerSettings"/>
  <Override PartName="/xl/charts/chart7.xml" ContentType="application/vnd.openxmlformats-officedocument.drawingml.chart+xml"/>
  <Default Extension="png" ContentType="image/png"/>
  <Override PartName="/xl/drawings/drawing9.xml" ContentType="application/vnd.openxmlformats-officedocument.drawingml.chartshapes+xml"/>
  <Override PartName="/xl/charts/chart10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29.xml" ContentType="application/vnd.openxmlformats-officedocument.drawingml.chartshapes+xml"/>
  <Override PartName="/xl/drawings/drawing38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18.xml" ContentType="application/vnd.openxmlformats-officedocument.drawing+xml"/>
  <Override PartName="/xl/drawings/drawing27.xml" ContentType="application/vnd.openxmlformats-officedocument.drawingml.chartshapes+xml"/>
  <Override PartName="/xl/drawings/drawing36.xml" ContentType="application/vnd.openxmlformats-officedocument.drawingml.chartshap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16.xml" ContentType="application/vnd.openxmlformats-officedocument.drawingml.chartshapes+xml"/>
  <Override PartName="/xl/drawings/drawing25.xml" ContentType="application/vnd.openxmlformats-officedocument.drawingml.chartshapes+xml"/>
  <Override PartName="/xl/drawings/drawing34.xml" ContentType="application/vnd.openxmlformats-officedocument.drawingml.chartshapes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ml.chartshapes+xml"/>
  <Override PartName="/xl/charts/chart19.xml" ContentType="application/vnd.openxmlformats-officedocument.drawingml.chart+xml"/>
  <Override PartName="/xl/drawings/drawing23.xml" ContentType="application/vnd.openxmlformats-officedocument.drawingml.chartshapes+xml"/>
  <Override PartName="/xl/charts/chart28.xml" ContentType="application/vnd.openxmlformats-officedocument.drawingml.chart+xml"/>
  <Override PartName="/xl/drawings/drawing32.xml" ContentType="application/vnd.openxmlformats-officedocument.drawingml.chartshapes+xml"/>
  <Override PartName="/xl/charts/chart37.xml" ContentType="application/vnd.openxmlformats-officedocument.drawingml.chart+xml"/>
  <Override PartName="/xl/charts/chart46.xml" ContentType="application/vnd.openxmlformats-officedocument.drawingml.chart+xml"/>
  <Override PartName="/xl/drawings/drawing12.xml" ContentType="application/vnd.openxmlformats-officedocument.drawingml.chartshapes+xml"/>
  <Override PartName="/xl/charts/chart17.xml" ContentType="application/vnd.openxmlformats-officedocument.drawingml.chart+xml"/>
  <Override PartName="/xl/drawings/drawing21.xml" ContentType="application/vnd.openxmlformats-officedocument.drawingml.chartshapes+xml"/>
  <Override PartName="/xl/charts/chart26.xml" ContentType="application/vnd.openxmlformats-officedocument.drawingml.chart+xml"/>
  <Override PartName="/xl/drawings/drawing30.xml" ContentType="application/vnd.openxmlformats-officedocument.drawingml.chartshapes+xml"/>
  <Override PartName="/xl/charts/chart35.xml" ContentType="application/vnd.openxmlformats-officedocument.drawingml.chart+xml"/>
  <Override PartName="/xl/charts/chart44.xml" ContentType="application/vnd.openxmlformats-officedocument.drawingml.chart+xml"/>
  <Override PartName="/xl/calcChain.xml" ContentType="application/vnd.openxmlformats-officedocument.spreadsheetml.calcChain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35" windowWidth="20055" windowHeight="9945" activeTab="3"/>
  </bookViews>
  <sheets>
    <sheet name="HDS" sheetId="1" r:id="rId1"/>
    <sheet name="HDN" sheetId="2" r:id="rId2"/>
    <sheet name="HYD" sheetId="3" r:id="rId3"/>
    <sheet name="Competitivas" sheetId="4" r:id="rId4"/>
  </sheets>
  <calcPr calcId="125725"/>
</workbook>
</file>

<file path=xl/calcChain.xml><?xml version="1.0" encoding="utf-8"?>
<calcChain xmlns="http://schemas.openxmlformats.org/spreadsheetml/2006/main">
  <c r="Z213" i="4"/>
  <c r="U213"/>
  <c r="J213"/>
  <c r="E213"/>
  <c r="Z212"/>
  <c r="AA213" s="1"/>
  <c r="AB212" s="1"/>
  <c r="U212"/>
  <c r="J212"/>
  <c r="K213" s="1"/>
  <c r="E212"/>
  <c r="Z209"/>
  <c r="U209"/>
  <c r="J209"/>
  <c r="E209"/>
  <c r="Z208"/>
  <c r="U208"/>
  <c r="J208"/>
  <c r="K209" s="1"/>
  <c r="E208"/>
  <c r="Z205"/>
  <c r="U205"/>
  <c r="J205"/>
  <c r="E205"/>
  <c r="Z204"/>
  <c r="U204"/>
  <c r="J204"/>
  <c r="E204"/>
  <c r="Z201"/>
  <c r="U201"/>
  <c r="J201"/>
  <c r="E201"/>
  <c r="Z200"/>
  <c r="AA201" s="1"/>
  <c r="AB200" s="1"/>
  <c r="U200"/>
  <c r="J200"/>
  <c r="K201" s="1"/>
  <c r="E200"/>
  <c r="Z197"/>
  <c r="U197"/>
  <c r="J197"/>
  <c r="E197"/>
  <c r="Z196"/>
  <c r="U196"/>
  <c r="J196"/>
  <c r="K197" s="1"/>
  <c r="E196"/>
  <c r="Z193"/>
  <c r="U193"/>
  <c r="J193"/>
  <c r="E193"/>
  <c r="Z192"/>
  <c r="AA193" s="1"/>
  <c r="AB192" s="1"/>
  <c r="U192"/>
  <c r="J192"/>
  <c r="K193" s="1"/>
  <c r="E192"/>
  <c r="Z189"/>
  <c r="U189"/>
  <c r="J189"/>
  <c r="E189"/>
  <c r="Z188"/>
  <c r="AA189" s="1"/>
  <c r="AB188" s="1"/>
  <c r="U188"/>
  <c r="J188"/>
  <c r="E188"/>
  <c r="Z185"/>
  <c r="U185"/>
  <c r="J185"/>
  <c r="E185"/>
  <c r="Z184"/>
  <c r="U184"/>
  <c r="J184"/>
  <c r="K185" s="1"/>
  <c r="E184"/>
  <c r="Z181"/>
  <c r="AD187" s="1"/>
  <c r="U181"/>
  <c r="J181"/>
  <c r="E181"/>
  <c r="Z180"/>
  <c r="U180"/>
  <c r="J180"/>
  <c r="E180"/>
  <c r="AD177"/>
  <c r="Z177"/>
  <c r="U177"/>
  <c r="AA177" s="1"/>
  <c r="AB176" s="1"/>
  <c r="J177"/>
  <c r="E177"/>
  <c r="Z176"/>
  <c r="U176"/>
  <c r="J176"/>
  <c r="E176"/>
  <c r="E170"/>
  <c r="J134"/>
  <c r="J133"/>
  <c r="Z170"/>
  <c r="U170"/>
  <c r="J170"/>
  <c r="Z169"/>
  <c r="AA170" s="1"/>
  <c r="AB169" s="1"/>
  <c r="U169"/>
  <c r="J169"/>
  <c r="E169"/>
  <c r="Z166"/>
  <c r="U166"/>
  <c r="J166"/>
  <c r="E166"/>
  <c r="Z165"/>
  <c r="AA166" s="1"/>
  <c r="AB165" s="1"/>
  <c r="U165"/>
  <c r="J165"/>
  <c r="E165"/>
  <c r="Z162"/>
  <c r="U162"/>
  <c r="J162"/>
  <c r="E162"/>
  <c r="Z161"/>
  <c r="AA162" s="1"/>
  <c r="AB161" s="1"/>
  <c r="U161"/>
  <c r="J161"/>
  <c r="E161"/>
  <c r="Z158"/>
  <c r="U158"/>
  <c r="J158"/>
  <c r="E158"/>
  <c r="Z157"/>
  <c r="AA158" s="1"/>
  <c r="AB157" s="1"/>
  <c r="U157"/>
  <c r="J157"/>
  <c r="E157"/>
  <c r="Z154"/>
  <c r="U154"/>
  <c r="J154"/>
  <c r="E154"/>
  <c r="Z153"/>
  <c r="AA154" s="1"/>
  <c r="AB153" s="1"/>
  <c r="U153"/>
  <c r="J153"/>
  <c r="E153"/>
  <c r="Z150"/>
  <c r="U150"/>
  <c r="J150"/>
  <c r="E150"/>
  <c r="Z149"/>
  <c r="AA150" s="1"/>
  <c r="AB149" s="1"/>
  <c r="U149"/>
  <c r="J149"/>
  <c r="E149"/>
  <c r="Z146"/>
  <c r="U146"/>
  <c r="J146"/>
  <c r="E146"/>
  <c r="Z145"/>
  <c r="AA146" s="1"/>
  <c r="AB145" s="1"/>
  <c r="U145"/>
  <c r="J145"/>
  <c r="E145"/>
  <c r="Z142"/>
  <c r="U142"/>
  <c r="J142"/>
  <c r="E142"/>
  <c r="Z141"/>
  <c r="U141"/>
  <c r="J141"/>
  <c r="E141"/>
  <c r="Z138"/>
  <c r="U138"/>
  <c r="J138"/>
  <c r="E138"/>
  <c r="Z137"/>
  <c r="U137"/>
  <c r="J137"/>
  <c r="E137"/>
  <c r="Z134"/>
  <c r="U134"/>
  <c r="N134"/>
  <c r="E134"/>
  <c r="K134" s="1"/>
  <c r="Z133"/>
  <c r="U133"/>
  <c r="E133"/>
  <c r="U126"/>
  <c r="U123"/>
  <c r="U122"/>
  <c r="U119"/>
  <c r="U118"/>
  <c r="U115"/>
  <c r="U114"/>
  <c r="Z115"/>
  <c r="Z114"/>
  <c r="Z111"/>
  <c r="Z110"/>
  <c r="Z127"/>
  <c r="U127"/>
  <c r="J127"/>
  <c r="E127"/>
  <c r="Z126"/>
  <c r="J126"/>
  <c r="E126"/>
  <c r="Z123"/>
  <c r="J123"/>
  <c r="E123"/>
  <c r="Z122"/>
  <c r="J122"/>
  <c r="E122"/>
  <c r="Z119"/>
  <c r="J119"/>
  <c r="E119"/>
  <c r="Z118"/>
  <c r="J118"/>
  <c r="E118"/>
  <c r="J115"/>
  <c r="E115"/>
  <c r="J114"/>
  <c r="E114"/>
  <c r="U111"/>
  <c r="J111"/>
  <c r="E111"/>
  <c r="U110"/>
  <c r="J110"/>
  <c r="E110"/>
  <c r="Z107"/>
  <c r="U107"/>
  <c r="J107"/>
  <c r="E107"/>
  <c r="Z106"/>
  <c r="U106"/>
  <c r="J106"/>
  <c r="E106"/>
  <c r="Z103"/>
  <c r="U103"/>
  <c r="J103"/>
  <c r="E103"/>
  <c r="Z102"/>
  <c r="U102"/>
  <c r="J102"/>
  <c r="E102"/>
  <c r="Z99"/>
  <c r="U99"/>
  <c r="J99"/>
  <c r="E99"/>
  <c r="Z98"/>
  <c r="U98"/>
  <c r="J98"/>
  <c r="E98"/>
  <c r="Z95"/>
  <c r="U95"/>
  <c r="J95"/>
  <c r="N101" s="1"/>
  <c r="E95"/>
  <c r="Z94"/>
  <c r="U94"/>
  <c r="J94"/>
  <c r="E94"/>
  <c r="Z91"/>
  <c r="U91"/>
  <c r="E91"/>
  <c r="Z90"/>
  <c r="U90"/>
  <c r="E90"/>
  <c r="Z83"/>
  <c r="U83"/>
  <c r="J83"/>
  <c r="E83"/>
  <c r="Z82"/>
  <c r="U82"/>
  <c r="J82"/>
  <c r="E82"/>
  <c r="Z79"/>
  <c r="U79"/>
  <c r="J79"/>
  <c r="E79"/>
  <c r="Z78"/>
  <c r="U78"/>
  <c r="J78"/>
  <c r="E78"/>
  <c r="Z75"/>
  <c r="U75"/>
  <c r="J75"/>
  <c r="E75"/>
  <c r="Z74"/>
  <c r="U74"/>
  <c r="J74"/>
  <c r="E74"/>
  <c r="Z71"/>
  <c r="U71"/>
  <c r="J71"/>
  <c r="E71"/>
  <c r="Z70"/>
  <c r="U70"/>
  <c r="J70"/>
  <c r="E70"/>
  <c r="Z67"/>
  <c r="U67"/>
  <c r="J67"/>
  <c r="E67"/>
  <c r="Z66"/>
  <c r="U66"/>
  <c r="J66"/>
  <c r="E66"/>
  <c r="Z63"/>
  <c r="U63"/>
  <c r="J63"/>
  <c r="E63"/>
  <c r="Z62"/>
  <c r="U62"/>
  <c r="J62"/>
  <c r="E62"/>
  <c r="Z59"/>
  <c r="U59"/>
  <c r="J59"/>
  <c r="E59"/>
  <c r="Z58"/>
  <c r="U58"/>
  <c r="J58"/>
  <c r="E58"/>
  <c r="Z55"/>
  <c r="U55"/>
  <c r="J55"/>
  <c r="E55"/>
  <c r="Z54"/>
  <c r="U54"/>
  <c r="J54"/>
  <c r="E54"/>
  <c r="Z51"/>
  <c r="U51"/>
  <c r="J51"/>
  <c r="E51"/>
  <c r="Z50"/>
  <c r="U50"/>
  <c r="J50"/>
  <c r="E50"/>
  <c r="Z47"/>
  <c r="U47"/>
  <c r="J47"/>
  <c r="E47"/>
  <c r="Z46"/>
  <c r="AD47" s="1"/>
  <c r="U46"/>
  <c r="J46"/>
  <c r="E46"/>
  <c r="U31"/>
  <c r="J32"/>
  <c r="Z40"/>
  <c r="U40"/>
  <c r="Z39"/>
  <c r="U39"/>
  <c r="Z36"/>
  <c r="U36"/>
  <c r="Z35"/>
  <c r="U35"/>
  <c r="Z32"/>
  <c r="U32"/>
  <c r="Z31"/>
  <c r="Z28"/>
  <c r="U28"/>
  <c r="Z27"/>
  <c r="U27"/>
  <c r="Z24"/>
  <c r="U24"/>
  <c r="Z23"/>
  <c r="U23"/>
  <c r="Z20"/>
  <c r="U20"/>
  <c r="Z19"/>
  <c r="U19"/>
  <c r="Z16"/>
  <c r="U16"/>
  <c r="Z15"/>
  <c r="U15"/>
  <c r="Z12"/>
  <c r="U12"/>
  <c r="Z11"/>
  <c r="U11"/>
  <c r="Z8"/>
  <c r="U8"/>
  <c r="Z7"/>
  <c r="U7"/>
  <c r="Z4"/>
  <c r="U4"/>
  <c r="Z3"/>
  <c r="U3"/>
  <c r="J40"/>
  <c r="E40"/>
  <c r="J39"/>
  <c r="E39"/>
  <c r="J36"/>
  <c r="E36"/>
  <c r="J35"/>
  <c r="E35"/>
  <c r="E32"/>
  <c r="J31"/>
  <c r="E31"/>
  <c r="J28"/>
  <c r="E28"/>
  <c r="J27"/>
  <c r="E27"/>
  <c r="J24"/>
  <c r="E24"/>
  <c r="J23"/>
  <c r="E23"/>
  <c r="J20"/>
  <c r="E20"/>
  <c r="J19"/>
  <c r="E19"/>
  <c r="J16"/>
  <c r="E16"/>
  <c r="J15"/>
  <c r="E15"/>
  <c r="J12"/>
  <c r="E12"/>
  <c r="J11"/>
  <c r="E11"/>
  <c r="J8"/>
  <c r="E8"/>
  <c r="J7"/>
  <c r="E7"/>
  <c r="J4"/>
  <c r="E4"/>
  <c r="J3"/>
  <c r="E3"/>
  <c r="CJ32" i="1"/>
  <c r="BL5" i="3"/>
  <c r="BK40"/>
  <c r="BK39"/>
  <c r="AC11"/>
  <c r="AC12"/>
  <c r="B48"/>
  <c r="CB12"/>
  <c r="CB11"/>
  <c r="BU36"/>
  <c r="BU35"/>
  <c r="CA36"/>
  <c r="CC5"/>
  <c r="BU40"/>
  <c r="BU39"/>
  <c r="BZ36"/>
  <c r="BZ35"/>
  <c r="BZ32"/>
  <c r="BU32"/>
  <c r="BZ31"/>
  <c r="BU31"/>
  <c r="BZ28"/>
  <c r="BU28"/>
  <c r="BZ27"/>
  <c r="BU27"/>
  <c r="BZ24"/>
  <c r="BU24"/>
  <c r="BZ23"/>
  <c r="BU23"/>
  <c r="BZ20"/>
  <c r="BU20"/>
  <c r="BZ19"/>
  <c r="CA20" s="1"/>
  <c r="CB19" s="1"/>
  <c r="BU19"/>
  <c r="BZ16"/>
  <c r="BU16"/>
  <c r="BZ15"/>
  <c r="CA16" s="1"/>
  <c r="CB15" s="1"/>
  <c r="BU15"/>
  <c r="BZ12"/>
  <c r="BU12"/>
  <c r="BZ11"/>
  <c r="BU11"/>
  <c r="BZ8"/>
  <c r="BU8"/>
  <c r="BZ7"/>
  <c r="BU7"/>
  <c r="BZ4"/>
  <c r="CD14" s="1"/>
  <c r="BU4"/>
  <c r="BZ3"/>
  <c r="CD4" s="1"/>
  <c r="BU3"/>
  <c r="BI40"/>
  <c r="BD40"/>
  <c r="BI39"/>
  <c r="BD39"/>
  <c r="BI36"/>
  <c r="BD36"/>
  <c r="BI35"/>
  <c r="BJ36" s="1"/>
  <c r="BK35" s="1"/>
  <c r="BD35"/>
  <c r="BI32"/>
  <c r="BD32"/>
  <c r="BI31"/>
  <c r="BD31"/>
  <c r="BI28"/>
  <c r="BD28"/>
  <c r="BI27"/>
  <c r="BJ28" s="1"/>
  <c r="BK27" s="1"/>
  <c r="BD27"/>
  <c r="BI24"/>
  <c r="BD24"/>
  <c r="BI23"/>
  <c r="BD23"/>
  <c r="BI20"/>
  <c r="BD20"/>
  <c r="BI19"/>
  <c r="BJ20" s="1"/>
  <c r="BD19"/>
  <c r="BI16"/>
  <c r="BD16"/>
  <c r="BI15"/>
  <c r="BD15"/>
  <c r="BI12"/>
  <c r="BD12"/>
  <c r="BI11"/>
  <c r="BJ12" s="1"/>
  <c r="BK11" s="1"/>
  <c r="BD11"/>
  <c r="BI8"/>
  <c r="BD8"/>
  <c r="BI7"/>
  <c r="BJ8" s="1"/>
  <c r="BK7" s="1"/>
  <c r="BD7"/>
  <c r="BI4"/>
  <c r="BM14" s="1"/>
  <c r="BD4"/>
  <c r="BI3"/>
  <c r="BM4" s="1"/>
  <c r="BD3"/>
  <c r="AR40"/>
  <c r="AM40"/>
  <c r="AR39"/>
  <c r="AM39"/>
  <c r="AR36"/>
  <c r="AM36"/>
  <c r="AR35"/>
  <c r="AM35"/>
  <c r="AR32"/>
  <c r="AM32"/>
  <c r="AR31"/>
  <c r="AM31"/>
  <c r="AR28"/>
  <c r="AM28"/>
  <c r="AR27"/>
  <c r="AS28" s="1"/>
  <c r="AT27" s="1"/>
  <c r="AM27"/>
  <c r="AR24"/>
  <c r="AM24"/>
  <c r="AR23"/>
  <c r="AS24" s="1"/>
  <c r="AT23" s="1"/>
  <c r="AM23"/>
  <c r="AR20"/>
  <c r="AM20"/>
  <c r="AR19"/>
  <c r="AS20" s="1"/>
  <c r="AT19" s="1"/>
  <c r="AM19"/>
  <c r="AR16"/>
  <c r="AM16"/>
  <c r="AR15"/>
  <c r="AM15"/>
  <c r="AR12"/>
  <c r="AM12"/>
  <c r="AR11"/>
  <c r="AM11"/>
  <c r="AR8"/>
  <c r="AM8"/>
  <c r="AR7"/>
  <c r="AS8" s="1"/>
  <c r="AT7" s="1"/>
  <c r="AM7"/>
  <c r="AR4"/>
  <c r="AV14" s="1"/>
  <c r="AM4"/>
  <c r="AR3"/>
  <c r="AV4" s="1"/>
  <c r="AM3"/>
  <c r="AA40"/>
  <c r="V40"/>
  <c r="AA39"/>
  <c r="AB40" s="1"/>
  <c r="AC39" s="1"/>
  <c r="V39"/>
  <c r="AA36"/>
  <c r="V36"/>
  <c r="AA35"/>
  <c r="AB36" s="1"/>
  <c r="AC35" s="1"/>
  <c r="V35"/>
  <c r="AA32"/>
  <c r="V32"/>
  <c r="AA31"/>
  <c r="AB32" s="1"/>
  <c r="AC31" s="1"/>
  <c r="V31"/>
  <c r="AA28"/>
  <c r="V28"/>
  <c r="AA27"/>
  <c r="V27"/>
  <c r="AA24"/>
  <c r="V24"/>
  <c r="AA23"/>
  <c r="AB24" s="1"/>
  <c r="AC23" s="1"/>
  <c r="V23"/>
  <c r="AA20"/>
  <c r="V20"/>
  <c r="AA19"/>
  <c r="AB20" s="1"/>
  <c r="V19"/>
  <c r="AA16"/>
  <c r="V16"/>
  <c r="AA15"/>
  <c r="V15"/>
  <c r="AA12"/>
  <c r="V12"/>
  <c r="AA11"/>
  <c r="AB12" s="1"/>
  <c r="V11"/>
  <c r="AA8"/>
  <c r="V8"/>
  <c r="AA7"/>
  <c r="V7"/>
  <c r="AA4"/>
  <c r="AE14" s="1"/>
  <c r="V4"/>
  <c r="AA3"/>
  <c r="AE4" s="1"/>
  <c r="V3"/>
  <c r="E11"/>
  <c r="J11"/>
  <c r="J8"/>
  <c r="J7"/>
  <c r="J40"/>
  <c r="E40"/>
  <c r="J39"/>
  <c r="E39"/>
  <c r="J36"/>
  <c r="E36"/>
  <c r="J35"/>
  <c r="E35"/>
  <c r="J32"/>
  <c r="E32"/>
  <c r="J31"/>
  <c r="E31"/>
  <c r="J28"/>
  <c r="E28"/>
  <c r="J27"/>
  <c r="E27"/>
  <c r="J24"/>
  <c r="E24"/>
  <c r="J23"/>
  <c r="E23"/>
  <c r="J20"/>
  <c r="E20"/>
  <c r="J19"/>
  <c r="E19"/>
  <c r="J16"/>
  <c r="E16"/>
  <c r="J15"/>
  <c r="E15"/>
  <c r="J12"/>
  <c r="E12"/>
  <c r="E8"/>
  <c r="E7"/>
  <c r="J4"/>
  <c r="N14" s="1"/>
  <c r="E4"/>
  <c r="J3"/>
  <c r="E3"/>
  <c r="BF25" i="2"/>
  <c r="BF13"/>
  <c r="BS12"/>
  <c r="BF5"/>
  <c r="BF9"/>
  <c r="BF17"/>
  <c r="BF21"/>
  <c r="BF33"/>
  <c r="BF37"/>
  <c r="BF41"/>
  <c r="BU9"/>
  <c r="BU5"/>
  <c r="BT12"/>
  <c r="BT11"/>
  <c r="BT8"/>
  <c r="BT7"/>
  <c r="BT15"/>
  <c r="BT16"/>
  <c r="BT19"/>
  <c r="BT20"/>
  <c r="BT23"/>
  <c r="BT24"/>
  <c r="BT27"/>
  <c r="BT28"/>
  <c r="BT31"/>
  <c r="BT32"/>
  <c r="BT35"/>
  <c r="BT36"/>
  <c r="BT3"/>
  <c r="BT4"/>
  <c r="BS8"/>
  <c r="BS4"/>
  <c r="BS16"/>
  <c r="BS20"/>
  <c r="BS24"/>
  <c r="BS28"/>
  <c r="BS32"/>
  <c r="BS36"/>
  <c r="BR7"/>
  <c r="BR8"/>
  <c r="BR11"/>
  <c r="BR12"/>
  <c r="BR15"/>
  <c r="BR16"/>
  <c r="BR19"/>
  <c r="BR20"/>
  <c r="BR23"/>
  <c r="BR24"/>
  <c r="BR27"/>
  <c r="BR28"/>
  <c r="BR31"/>
  <c r="BR32"/>
  <c r="BR35"/>
  <c r="BR36"/>
  <c r="BR4"/>
  <c r="BR3"/>
  <c r="BM7"/>
  <c r="BM11"/>
  <c r="BM15"/>
  <c r="BM19"/>
  <c r="BM23"/>
  <c r="BM27"/>
  <c r="BM31"/>
  <c r="BM35"/>
  <c r="BM3"/>
  <c r="BU17"/>
  <c r="Z36"/>
  <c r="AA35"/>
  <c r="L35"/>
  <c r="L36"/>
  <c r="L3"/>
  <c r="T4"/>
  <c r="T3"/>
  <c r="K4"/>
  <c r="J36"/>
  <c r="J35"/>
  <c r="I35"/>
  <c r="J3"/>
  <c r="I3"/>
  <c r="E3"/>
  <c r="BC40"/>
  <c r="BB40"/>
  <c r="AX40"/>
  <c r="AI40"/>
  <c r="T40"/>
  <c r="J40"/>
  <c r="I40"/>
  <c r="E40"/>
  <c r="BB39"/>
  <c r="BC39" s="1"/>
  <c r="AX39"/>
  <c r="AI39"/>
  <c r="T39"/>
  <c r="J39"/>
  <c r="I39"/>
  <c r="E39"/>
  <c r="BQ36"/>
  <c r="BC36"/>
  <c r="BB36"/>
  <c r="AX36"/>
  <c r="AN36"/>
  <c r="AM36"/>
  <c r="AI36"/>
  <c r="Y36"/>
  <c r="X36"/>
  <c r="T36"/>
  <c r="I36"/>
  <c r="E36"/>
  <c r="BQ35"/>
  <c r="BB35"/>
  <c r="BC35" s="1"/>
  <c r="AX35"/>
  <c r="AN35"/>
  <c r="AO36" s="1"/>
  <c r="AR37" s="1"/>
  <c r="AM35"/>
  <c r="AI35"/>
  <c r="X35"/>
  <c r="Y35" s="1"/>
  <c r="T35"/>
  <c r="E35"/>
  <c r="BQ32"/>
  <c r="BC32"/>
  <c r="BB32"/>
  <c r="AX32"/>
  <c r="AN32"/>
  <c r="AM32"/>
  <c r="AI32"/>
  <c r="Y32"/>
  <c r="X32"/>
  <c r="T32"/>
  <c r="J32"/>
  <c r="I32"/>
  <c r="E32"/>
  <c r="BU33"/>
  <c r="BQ31"/>
  <c r="BB31"/>
  <c r="BC31" s="1"/>
  <c r="AX31"/>
  <c r="AN31"/>
  <c r="AM31"/>
  <c r="AI31"/>
  <c r="X31"/>
  <c r="Y31" s="1"/>
  <c r="T31"/>
  <c r="J31"/>
  <c r="I31"/>
  <c r="E31"/>
  <c r="BQ28"/>
  <c r="BC28"/>
  <c r="BB28"/>
  <c r="AX28"/>
  <c r="AN28"/>
  <c r="AM28"/>
  <c r="AI28"/>
  <c r="Y28"/>
  <c r="X28"/>
  <c r="T28"/>
  <c r="J28"/>
  <c r="I28"/>
  <c r="E28"/>
  <c r="BQ27"/>
  <c r="BB27"/>
  <c r="BC27" s="1"/>
  <c r="AX27"/>
  <c r="AN27"/>
  <c r="AM27"/>
  <c r="AI27"/>
  <c r="X27"/>
  <c r="Y27" s="1"/>
  <c r="T27"/>
  <c r="J27"/>
  <c r="K28" s="1"/>
  <c r="L28" s="1"/>
  <c r="I27"/>
  <c r="E27"/>
  <c r="BQ24"/>
  <c r="BC24"/>
  <c r="BB24"/>
  <c r="AX24"/>
  <c r="AN24"/>
  <c r="AM24"/>
  <c r="AI24"/>
  <c r="Y24"/>
  <c r="X24"/>
  <c r="T24"/>
  <c r="J24"/>
  <c r="I24"/>
  <c r="E24"/>
  <c r="BQ23"/>
  <c r="BB23"/>
  <c r="BC23" s="1"/>
  <c r="AX23"/>
  <c r="AN23"/>
  <c r="AO24" s="1"/>
  <c r="AR25" s="1"/>
  <c r="AM23"/>
  <c r="AI23"/>
  <c r="X23"/>
  <c r="Y23" s="1"/>
  <c r="T23"/>
  <c r="J23"/>
  <c r="I23"/>
  <c r="E23"/>
  <c r="BQ20"/>
  <c r="BC20"/>
  <c r="BB20"/>
  <c r="AX20"/>
  <c r="AN20"/>
  <c r="AM20"/>
  <c r="AI20"/>
  <c r="Y20"/>
  <c r="X20"/>
  <c r="T20"/>
  <c r="J20"/>
  <c r="I20"/>
  <c r="E20"/>
  <c r="BU21"/>
  <c r="BQ19"/>
  <c r="BB19"/>
  <c r="BC19" s="1"/>
  <c r="AX19"/>
  <c r="AN19"/>
  <c r="AO20" s="1"/>
  <c r="AR21" s="1"/>
  <c r="AM19"/>
  <c r="AI19"/>
  <c r="X19"/>
  <c r="Y19" s="1"/>
  <c r="T19"/>
  <c r="J19"/>
  <c r="K20" s="1"/>
  <c r="L20" s="1"/>
  <c r="I19"/>
  <c r="E19"/>
  <c r="BQ16"/>
  <c r="BC16"/>
  <c r="BB16"/>
  <c r="AX16"/>
  <c r="AN16"/>
  <c r="AM16"/>
  <c r="AI16"/>
  <c r="Y16"/>
  <c r="X16"/>
  <c r="T16"/>
  <c r="J16"/>
  <c r="I16"/>
  <c r="E16"/>
  <c r="BQ15"/>
  <c r="BB15"/>
  <c r="BC15" s="1"/>
  <c r="AX15"/>
  <c r="AN15"/>
  <c r="AM15"/>
  <c r="AI15"/>
  <c r="X15"/>
  <c r="Y15" s="1"/>
  <c r="T15"/>
  <c r="J15"/>
  <c r="K16" s="1"/>
  <c r="L16" s="1"/>
  <c r="I15"/>
  <c r="E15"/>
  <c r="BQ12"/>
  <c r="BC12"/>
  <c r="BB12"/>
  <c r="AX12"/>
  <c r="AN12"/>
  <c r="AM12"/>
  <c r="AI12"/>
  <c r="Y12"/>
  <c r="X12"/>
  <c r="T12"/>
  <c r="J12"/>
  <c r="I12"/>
  <c r="E12"/>
  <c r="BQ11"/>
  <c r="BB11"/>
  <c r="BC11" s="1"/>
  <c r="AX11"/>
  <c r="AN11"/>
  <c r="AM11"/>
  <c r="AI11"/>
  <c r="X11"/>
  <c r="Y11" s="1"/>
  <c r="T11"/>
  <c r="J11"/>
  <c r="I11"/>
  <c r="E11"/>
  <c r="BQ8"/>
  <c r="BC8"/>
  <c r="BB8"/>
  <c r="AX8"/>
  <c r="AN8"/>
  <c r="AM8"/>
  <c r="AI8"/>
  <c r="Y8"/>
  <c r="X8"/>
  <c r="T8"/>
  <c r="J8"/>
  <c r="I8"/>
  <c r="E8"/>
  <c r="BQ7"/>
  <c r="BB7"/>
  <c r="BC7" s="1"/>
  <c r="AX7"/>
  <c r="AN7"/>
  <c r="AM7"/>
  <c r="AI7"/>
  <c r="X7"/>
  <c r="Y7" s="1"/>
  <c r="T7"/>
  <c r="J7"/>
  <c r="I7"/>
  <c r="E7"/>
  <c r="BQ4"/>
  <c r="BC4"/>
  <c r="BB4"/>
  <c r="AX4"/>
  <c r="AN4"/>
  <c r="AM4"/>
  <c r="AI4"/>
  <c r="Y4"/>
  <c r="X4"/>
  <c r="J4"/>
  <c r="I4"/>
  <c r="E4"/>
  <c r="BQ3"/>
  <c r="BB3"/>
  <c r="BC3" s="1"/>
  <c r="AX3"/>
  <c r="AN3"/>
  <c r="AM3"/>
  <c r="AI3"/>
  <c r="X3"/>
  <c r="Y3" s="1"/>
  <c r="AB177" i="4" l="1"/>
  <c r="AC178" s="1"/>
  <c r="AA209"/>
  <c r="AB208" s="1"/>
  <c r="AA197"/>
  <c r="AB196" s="1"/>
  <c r="AA205"/>
  <c r="AB204" s="1"/>
  <c r="AA185"/>
  <c r="AB184" s="1"/>
  <c r="AA181"/>
  <c r="AB180" s="1"/>
  <c r="K205"/>
  <c r="L205" s="1"/>
  <c r="K189"/>
  <c r="L188" s="1"/>
  <c r="K181"/>
  <c r="L180" s="1"/>
  <c r="N187"/>
  <c r="N177"/>
  <c r="AD194"/>
  <c r="AF176" s="1"/>
  <c r="AE176"/>
  <c r="L181"/>
  <c r="L185"/>
  <c r="L189"/>
  <c r="AB189"/>
  <c r="AC190" s="1"/>
  <c r="L193"/>
  <c r="AB193"/>
  <c r="AC194" s="1"/>
  <c r="L197"/>
  <c r="AB197"/>
  <c r="AC198" s="1"/>
  <c r="L201"/>
  <c r="AB201"/>
  <c r="AC202" s="1"/>
  <c r="L209"/>
  <c r="AB209"/>
  <c r="AC210" s="1"/>
  <c r="L213"/>
  <c r="AB213"/>
  <c r="AC214" s="1"/>
  <c r="K177"/>
  <c r="L177" s="1"/>
  <c r="L184"/>
  <c r="L192"/>
  <c r="L196"/>
  <c r="M198" s="1"/>
  <c r="L200"/>
  <c r="L208"/>
  <c r="L212"/>
  <c r="M214" s="1"/>
  <c r="N144"/>
  <c r="K51"/>
  <c r="AA51"/>
  <c r="AB50" s="1"/>
  <c r="K55"/>
  <c r="AA55"/>
  <c r="AB54" s="1"/>
  <c r="K59"/>
  <c r="AA59"/>
  <c r="AB58" s="1"/>
  <c r="AA63"/>
  <c r="AB63" s="1"/>
  <c r="K67"/>
  <c r="AA67"/>
  <c r="AB66" s="1"/>
  <c r="AA71"/>
  <c r="AB70" s="1"/>
  <c r="K75"/>
  <c r="AA75"/>
  <c r="AB74" s="1"/>
  <c r="K79"/>
  <c r="AA79"/>
  <c r="AB78" s="1"/>
  <c r="K83"/>
  <c r="AA83"/>
  <c r="AB82" s="1"/>
  <c r="K95"/>
  <c r="L95" s="1"/>
  <c r="K99"/>
  <c r="K103"/>
  <c r="L103" s="1"/>
  <c r="K107"/>
  <c r="K119"/>
  <c r="L119" s="1"/>
  <c r="K123"/>
  <c r="AA119"/>
  <c r="AB118" s="1"/>
  <c r="K111"/>
  <c r="L111" s="1"/>
  <c r="K115"/>
  <c r="L114" s="1"/>
  <c r="AA142"/>
  <c r="AB141" s="1"/>
  <c r="AA138"/>
  <c r="AB137" s="1"/>
  <c r="L133"/>
  <c r="AA123"/>
  <c r="AB122" s="1"/>
  <c r="AA127"/>
  <c r="AB126" s="1"/>
  <c r="K138"/>
  <c r="K142"/>
  <c r="L141" s="1"/>
  <c r="K146"/>
  <c r="L146" s="1"/>
  <c r="K150"/>
  <c r="L149" s="1"/>
  <c r="K154"/>
  <c r="L154" s="1"/>
  <c r="K158"/>
  <c r="L157" s="1"/>
  <c r="K162"/>
  <c r="L161" s="1"/>
  <c r="K166"/>
  <c r="L165" s="1"/>
  <c r="K170"/>
  <c r="L170" s="1"/>
  <c r="L166"/>
  <c r="AB166"/>
  <c r="AC167" s="1"/>
  <c r="AB170"/>
  <c r="AC171" s="1"/>
  <c r="N151"/>
  <c r="O133" s="1"/>
  <c r="L134"/>
  <c r="AB138"/>
  <c r="AC139" s="1"/>
  <c r="L142"/>
  <c r="AB146"/>
  <c r="AC147" s="1"/>
  <c r="AB150"/>
  <c r="AC151" s="1"/>
  <c r="AB154"/>
  <c r="AC155" s="1"/>
  <c r="L158"/>
  <c r="AB158"/>
  <c r="AC159" s="1"/>
  <c r="L162"/>
  <c r="AB162"/>
  <c r="AC163" s="1"/>
  <c r="AA134"/>
  <c r="AB133" s="1"/>
  <c r="AD134"/>
  <c r="L138"/>
  <c r="AD144"/>
  <c r="L137"/>
  <c r="M139" s="1"/>
  <c r="L145"/>
  <c r="AD91"/>
  <c r="AA99"/>
  <c r="AB98" s="1"/>
  <c r="AA103"/>
  <c r="AB102" s="1"/>
  <c r="AA107"/>
  <c r="AB106" s="1"/>
  <c r="AA111"/>
  <c r="AB110" s="1"/>
  <c r="AA115"/>
  <c r="AB114" s="1"/>
  <c r="K127"/>
  <c r="L127" s="1"/>
  <c r="N91"/>
  <c r="N108" s="1"/>
  <c r="P90" s="1"/>
  <c r="L99"/>
  <c r="AB103"/>
  <c r="AC104" s="1"/>
  <c r="L107"/>
  <c r="AB119"/>
  <c r="L123"/>
  <c r="AB123"/>
  <c r="AC124" s="1"/>
  <c r="AB127"/>
  <c r="AC128" s="1"/>
  <c r="AD101"/>
  <c r="K91"/>
  <c r="L91" s="1"/>
  <c r="L94"/>
  <c r="L98"/>
  <c r="L106"/>
  <c r="L122"/>
  <c r="L126"/>
  <c r="AD57"/>
  <c r="AA47"/>
  <c r="AB46" s="1"/>
  <c r="N57"/>
  <c r="N47"/>
  <c r="K71"/>
  <c r="L71" s="1"/>
  <c r="K63"/>
  <c r="L63" s="1"/>
  <c r="AD64"/>
  <c r="AF46" s="1"/>
  <c r="L51"/>
  <c r="L55"/>
  <c r="AB55"/>
  <c r="AC56" s="1"/>
  <c r="L59"/>
  <c r="AB59"/>
  <c r="AC60" s="1"/>
  <c r="L67"/>
  <c r="AB67"/>
  <c r="AC68" s="1"/>
  <c r="AB71"/>
  <c r="AC72" s="1"/>
  <c r="L75"/>
  <c r="AB75"/>
  <c r="AC76" s="1"/>
  <c r="L79"/>
  <c r="AB79"/>
  <c r="AC80" s="1"/>
  <c r="L83"/>
  <c r="AB83"/>
  <c r="AC84" s="1"/>
  <c r="AB51"/>
  <c r="AC52" s="1"/>
  <c r="K47"/>
  <c r="L47" s="1"/>
  <c r="L50"/>
  <c r="L54"/>
  <c r="L58"/>
  <c r="M60" s="1"/>
  <c r="L66"/>
  <c r="M68" s="1"/>
  <c r="L70"/>
  <c r="L74"/>
  <c r="L78"/>
  <c r="M80" s="1"/>
  <c r="L82"/>
  <c r="AA40"/>
  <c r="AB39" s="1"/>
  <c r="AA36"/>
  <c r="AB35" s="1"/>
  <c r="AA32"/>
  <c r="AB31" s="1"/>
  <c r="AA28"/>
  <c r="AB27" s="1"/>
  <c r="AA24"/>
  <c r="AB23" s="1"/>
  <c r="AA12"/>
  <c r="AB11" s="1"/>
  <c r="AA8"/>
  <c r="AB7" s="1"/>
  <c r="N14"/>
  <c r="N4"/>
  <c r="AD14"/>
  <c r="K16"/>
  <c r="L15" s="1"/>
  <c r="K20"/>
  <c r="L19" s="1"/>
  <c r="AB24"/>
  <c r="AC25" s="1"/>
  <c r="AB28"/>
  <c r="AC29" s="1"/>
  <c r="AB32"/>
  <c r="AC33" s="1"/>
  <c r="AB36"/>
  <c r="AC37" s="1"/>
  <c r="AB40"/>
  <c r="AC41" s="1"/>
  <c r="AA4"/>
  <c r="AB4" s="1"/>
  <c r="AD4"/>
  <c r="AA16"/>
  <c r="AB15" s="1"/>
  <c r="AA20"/>
  <c r="AB19" s="1"/>
  <c r="L20"/>
  <c r="M21" s="1"/>
  <c r="K8"/>
  <c r="L7" s="1"/>
  <c r="K12"/>
  <c r="L11" s="1"/>
  <c r="K24"/>
  <c r="L24" s="1"/>
  <c r="K28"/>
  <c r="L27" s="1"/>
  <c r="K32"/>
  <c r="L32" s="1"/>
  <c r="K36"/>
  <c r="L35" s="1"/>
  <c r="K40"/>
  <c r="L40" s="1"/>
  <c r="K4"/>
  <c r="L3" s="1"/>
  <c r="K4" i="3"/>
  <c r="L3" s="1"/>
  <c r="N4"/>
  <c r="K12"/>
  <c r="L11" s="1"/>
  <c r="CD21"/>
  <c r="CF3" s="1"/>
  <c r="CB16"/>
  <c r="CC17" s="1"/>
  <c r="CB20"/>
  <c r="CC21" s="1"/>
  <c r="CA8"/>
  <c r="CB7" s="1"/>
  <c r="CA12"/>
  <c r="CA24"/>
  <c r="CB23" s="1"/>
  <c r="CA28"/>
  <c r="CB27" s="1"/>
  <c r="CA32"/>
  <c r="CB31" s="1"/>
  <c r="CB35"/>
  <c r="CA4"/>
  <c r="CB3" s="1"/>
  <c r="BJ40"/>
  <c r="BJ32"/>
  <c r="BK31" s="1"/>
  <c r="BJ24"/>
  <c r="BK23" s="1"/>
  <c r="BJ16"/>
  <c r="BK15" s="1"/>
  <c r="K16"/>
  <c r="L15" s="1"/>
  <c r="BM21"/>
  <c r="BO3" s="1"/>
  <c r="BK8"/>
  <c r="BL9" s="1"/>
  <c r="BK12"/>
  <c r="BL13" s="1"/>
  <c r="BK16"/>
  <c r="BK20"/>
  <c r="BK28"/>
  <c r="BL29" s="1"/>
  <c r="BK36"/>
  <c r="BL37" s="1"/>
  <c r="BL41"/>
  <c r="BK19"/>
  <c r="BL21" s="1"/>
  <c r="BJ4"/>
  <c r="BK3" s="1"/>
  <c r="AS40"/>
  <c r="AT39" s="1"/>
  <c r="AS36"/>
  <c r="AT35" s="1"/>
  <c r="AS32"/>
  <c r="AT31" s="1"/>
  <c r="AS16"/>
  <c r="AT15" s="1"/>
  <c r="AS12"/>
  <c r="AT11" s="1"/>
  <c r="AV21"/>
  <c r="AX3" s="1"/>
  <c r="AT20"/>
  <c r="AU21" s="1"/>
  <c r="AT28"/>
  <c r="AU29" s="1"/>
  <c r="AT8"/>
  <c r="AU9" s="1"/>
  <c r="AT16"/>
  <c r="AU17" s="1"/>
  <c r="AT24"/>
  <c r="AU25" s="1"/>
  <c r="AT36"/>
  <c r="AU37" s="1"/>
  <c r="AT40"/>
  <c r="AU41" s="1"/>
  <c r="AS4"/>
  <c r="AT3" s="1"/>
  <c r="AB28"/>
  <c r="AC27" s="1"/>
  <c r="AB16"/>
  <c r="AC16" s="1"/>
  <c r="AB8"/>
  <c r="AC7" s="1"/>
  <c r="AC20"/>
  <c r="AC40"/>
  <c r="AD41" s="1"/>
  <c r="AE21"/>
  <c r="AF3" s="1"/>
  <c r="AD13"/>
  <c r="AC24"/>
  <c r="AD25" s="1"/>
  <c r="AC32"/>
  <c r="AD33" s="1"/>
  <c r="AC36"/>
  <c r="AD37" s="1"/>
  <c r="AC19"/>
  <c r="AB4"/>
  <c r="AC3" s="1"/>
  <c r="K20"/>
  <c r="L19" s="1"/>
  <c r="N21"/>
  <c r="P3" s="1"/>
  <c r="K8"/>
  <c r="L7" s="1"/>
  <c r="K24"/>
  <c r="L23" s="1"/>
  <c r="K28"/>
  <c r="L28" s="1"/>
  <c r="K32"/>
  <c r="L32" s="1"/>
  <c r="K36"/>
  <c r="L36" s="1"/>
  <c r="K40"/>
  <c r="L40" s="1"/>
  <c r="BU37" i="2"/>
  <c r="BU29"/>
  <c r="BU13"/>
  <c r="BU25"/>
  <c r="AO16"/>
  <c r="AR17" s="1"/>
  <c r="AO28"/>
  <c r="AR29" s="1"/>
  <c r="AO32"/>
  <c r="AR33" s="1"/>
  <c r="AO12"/>
  <c r="AR13" s="1"/>
  <c r="AO8"/>
  <c r="AR9" s="1"/>
  <c r="AO4"/>
  <c r="AR5" s="1"/>
  <c r="K32"/>
  <c r="L27"/>
  <c r="K24"/>
  <c r="L19"/>
  <c r="L15"/>
  <c r="K12"/>
  <c r="K40"/>
  <c r="K36"/>
  <c r="K8"/>
  <c r="Z4"/>
  <c r="AC5" s="1"/>
  <c r="BD4"/>
  <c r="BG5" s="1"/>
  <c r="Z8"/>
  <c r="AC9" s="1"/>
  <c r="BD8"/>
  <c r="BG9" s="1"/>
  <c r="Z12"/>
  <c r="AC13" s="1"/>
  <c r="BD12"/>
  <c r="BG13" s="1"/>
  <c r="Z16"/>
  <c r="AC17" s="1"/>
  <c r="BD16"/>
  <c r="BG17" s="1"/>
  <c r="Z20"/>
  <c r="AC21" s="1"/>
  <c r="BD20"/>
  <c r="BG21" s="1"/>
  <c r="Z24"/>
  <c r="AC25" s="1"/>
  <c r="BD24"/>
  <c r="BG25" s="1"/>
  <c r="Z28"/>
  <c r="AC29" s="1"/>
  <c r="BD28"/>
  <c r="BG29" s="1"/>
  <c r="Z32"/>
  <c r="AC33" s="1"/>
  <c r="BD32"/>
  <c r="BG33" s="1"/>
  <c r="AC37"/>
  <c r="BD36"/>
  <c r="BG37" s="1"/>
  <c r="BD40"/>
  <c r="BG41" s="1"/>
  <c r="L4"/>
  <c r="AA4"/>
  <c r="BE4"/>
  <c r="AP8"/>
  <c r="BE8"/>
  <c r="AA12"/>
  <c r="BE12"/>
  <c r="AP16"/>
  <c r="BE16"/>
  <c r="AA20"/>
  <c r="AP20"/>
  <c r="AA24"/>
  <c r="AP24"/>
  <c r="AP28"/>
  <c r="AP32"/>
  <c r="AA36"/>
  <c r="AP36"/>
  <c r="BE40"/>
  <c r="BV5"/>
  <c r="BV9"/>
  <c r="BV13"/>
  <c r="BV17"/>
  <c r="BV21"/>
  <c r="BV25"/>
  <c r="BV29"/>
  <c r="BV33"/>
  <c r="BV37"/>
  <c r="AP3"/>
  <c r="AP7"/>
  <c r="AQ9" s="1"/>
  <c r="AP11"/>
  <c r="AP15"/>
  <c r="AP19"/>
  <c r="AQ21" s="1"/>
  <c r="AP23"/>
  <c r="AP27"/>
  <c r="AQ29" s="1"/>
  <c r="AP31"/>
  <c r="AQ33" s="1"/>
  <c r="AP35"/>
  <c r="AQ37" s="1"/>
  <c r="AB205" i="4" l="1"/>
  <c r="AC206" s="1"/>
  <c r="AB185"/>
  <c r="AC186" s="1"/>
  <c r="AB181"/>
  <c r="AC182" s="1"/>
  <c r="M190"/>
  <c r="L204"/>
  <c r="M206" s="1"/>
  <c r="M210"/>
  <c r="M202"/>
  <c r="L110"/>
  <c r="M112" s="1"/>
  <c r="M194"/>
  <c r="L102"/>
  <c r="M186"/>
  <c r="N194"/>
  <c r="P176" s="1"/>
  <c r="M182"/>
  <c r="L176"/>
  <c r="M178" s="1"/>
  <c r="M96"/>
  <c r="L118"/>
  <c r="L115"/>
  <c r="M116" s="1"/>
  <c r="O176"/>
  <c r="AC120"/>
  <c r="AB111"/>
  <c r="AC112" s="1"/>
  <c r="AB62"/>
  <c r="AC64" s="1"/>
  <c r="AB142"/>
  <c r="AC143" s="1"/>
  <c r="L169"/>
  <c r="M171" s="1"/>
  <c r="M163"/>
  <c r="L153"/>
  <c r="M155" s="1"/>
  <c r="L150"/>
  <c r="M147"/>
  <c r="L62"/>
  <c r="AB47"/>
  <c r="AC48" s="1"/>
  <c r="M108"/>
  <c r="AB107"/>
  <c r="AC108" s="1"/>
  <c r="AB134"/>
  <c r="AC135" s="1"/>
  <c r="P133"/>
  <c r="M167"/>
  <c r="M159"/>
  <c r="M151"/>
  <c r="M143"/>
  <c r="M135"/>
  <c r="AD151"/>
  <c r="AF133" s="1"/>
  <c r="AB115"/>
  <c r="AC116" s="1"/>
  <c r="AB99"/>
  <c r="AC100" s="1"/>
  <c r="M120"/>
  <c r="M104"/>
  <c r="M128"/>
  <c r="M124"/>
  <c r="M100"/>
  <c r="AD108"/>
  <c r="AE90" s="1"/>
  <c r="L90"/>
  <c r="M92" s="1"/>
  <c r="O90"/>
  <c r="M84"/>
  <c r="N64"/>
  <c r="P46" s="1"/>
  <c r="M76"/>
  <c r="M52"/>
  <c r="L46"/>
  <c r="M48" s="1"/>
  <c r="O46"/>
  <c r="M72"/>
  <c r="M64"/>
  <c r="M56"/>
  <c r="AE46"/>
  <c r="AB8"/>
  <c r="AC9" s="1"/>
  <c r="AB12"/>
  <c r="AC13" s="1"/>
  <c r="N21"/>
  <c r="P3" s="1"/>
  <c r="L16"/>
  <c r="M17" s="1"/>
  <c r="L31"/>
  <c r="L39"/>
  <c r="M41" s="1"/>
  <c r="L23"/>
  <c r="M25" s="1"/>
  <c r="AB20"/>
  <c r="AC21" s="1"/>
  <c r="AB16"/>
  <c r="AC17" s="1"/>
  <c r="AB3"/>
  <c r="AC5" s="1"/>
  <c r="AD21"/>
  <c r="AF3" s="1"/>
  <c r="L36"/>
  <c r="M37" s="1"/>
  <c r="L28"/>
  <c r="M29" s="1"/>
  <c r="L12"/>
  <c r="M13" s="1"/>
  <c r="L8"/>
  <c r="M9" s="1"/>
  <c r="L4"/>
  <c r="M5" s="1"/>
  <c r="M33"/>
  <c r="L16" i="3"/>
  <c r="M17" s="1"/>
  <c r="AD21"/>
  <c r="CE3"/>
  <c r="BK32"/>
  <c r="BL33" s="1"/>
  <c r="O3"/>
  <c r="CB36"/>
  <c r="CC37" s="1"/>
  <c r="CB32"/>
  <c r="CC33" s="1"/>
  <c r="CB28"/>
  <c r="CC29" s="1"/>
  <c r="CB24"/>
  <c r="CC25" s="1"/>
  <c r="CC13"/>
  <c r="CB8"/>
  <c r="CC9" s="1"/>
  <c r="CB4"/>
  <c r="BK24"/>
  <c r="BL25" s="1"/>
  <c r="BL17"/>
  <c r="BN3"/>
  <c r="BK4"/>
  <c r="AW3"/>
  <c r="AT32"/>
  <c r="AU33" s="1"/>
  <c r="AT12"/>
  <c r="AU13" s="1"/>
  <c r="AT4"/>
  <c r="AU5" s="1"/>
  <c r="AC8"/>
  <c r="AD9" s="1"/>
  <c r="AG3"/>
  <c r="AC28"/>
  <c r="AD29" s="1"/>
  <c r="AC15"/>
  <c r="AD17" s="1"/>
  <c r="AC4"/>
  <c r="AD5" s="1"/>
  <c r="L20"/>
  <c r="M21" s="1"/>
  <c r="L39"/>
  <c r="M41" s="1"/>
  <c r="L31"/>
  <c r="M33" s="1"/>
  <c r="L24"/>
  <c r="M25" s="1"/>
  <c r="L12"/>
  <c r="M13" s="1"/>
  <c r="L4"/>
  <c r="M5" s="1"/>
  <c r="L35"/>
  <c r="M37" s="1"/>
  <c r="L27"/>
  <c r="M29" s="1"/>
  <c r="L8"/>
  <c r="M9" s="1"/>
  <c r="BE36" i="2"/>
  <c r="BE32"/>
  <c r="BE28"/>
  <c r="BE24"/>
  <c r="BE20"/>
  <c r="AP12"/>
  <c r="AQ13" s="1"/>
  <c r="AP4"/>
  <c r="AQ5" s="1"/>
  <c r="AQ17"/>
  <c r="AQ25"/>
  <c r="AA8"/>
  <c r="L40"/>
  <c r="N41" s="1"/>
  <c r="L39"/>
  <c r="L32"/>
  <c r="N33" s="1"/>
  <c r="L31"/>
  <c r="L24"/>
  <c r="N25" s="1"/>
  <c r="L23"/>
  <c r="L11"/>
  <c r="L12"/>
  <c r="L7"/>
  <c r="L8"/>
  <c r="AA32"/>
  <c r="AA28"/>
  <c r="AA16"/>
  <c r="N37"/>
  <c r="M41"/>
  <c r="M33"/>
  <c r="M29"/>
  <c r="N29"/>
  <c r="M25"/>
  <c r="M21"/>
  <c r="N21"/>
  <c r="M17"/>
  <c r="N17"/>
  <c r="M13"/>
  <c r="N13"/>
  <c r="M5"/>
  <c r="N5"/>
  <c r="BE39"/>
  <c r="BE35"/>
  <c r="AB37"/>
  <c r="BE31"/>
  <c r="AA31"/>
  <c r="AB33" s="1"/>
  <c r="BE27"/>
  <c r="AA27"/>
  <c r="AB29" s="1"/>
  <c r="BE23"/>
  <c r="AA23"/>
  <c r="AB25" s="1"/>
  <c r="BE19"/>
  <c r="AA19"/>
  <c r="AB21" s="1"/>
  <c r="BE15"/>
  <c r="AA15"/>
  <c r="AB17" s="1"/>
  <c r="BE11"/>
  <c r="AA11"/>
  <c r="AB13" s="1"/>
  <c r="BE7"/>
  <c r="AA7"/>
  <c r="AB9" s="1"/>
  <c r="BE3"/>
  <c r="AA3"/>
  <c r="AB5" s="1"/>
  <c r="AE133" i="4" l="1"/>
  <c r="AF90"/>
  <c r="O3"/>
  <c r="AE3"/>
  <c r="N9" i="2"/>
  <c r="M9"/>
  <c r="M37"/>
  <c r="CH40" i="1"/>
  <c r="CC40"/>
  <c r="CH39"/>
  <c r="CC39"/>
  <c r="CH36"/>
  <c r="CC36"/>
  <c r="CH35"/>
  <c r="CC35"/>
  <c r="CH32"/>
  <c r="CC32"/>
  <c r="CH31"/>
  <c r="CC31"/>
  <c r="CH28"/>
  <c r="CC28"/>
  <c r="CH27"/>
  <c r="CC27"/>
  <c r="CH24"/>
  <c r="CC24"/>
  <c r="CH23"/>
  <c r="CC23"/>
  <c r="CH20"/>
  <c r="CC20"/>
  <c r="CH19"/>
  <c r="CI20" s="1"/>
  <c r="CJ19" s="1"/>
  <c r="CC19"/>
  <c r="CH16"/>
  <c r="CC16"/>
  <c r="CH15"/>
  <c r="CI16" s="1"/>
  <c r="CJ15" s="1"/>
  <c r="CC15"/>
  <c r="CH12"/>
  <c r="CC12"/>
  <c r="CH11"/>
  <c r="CC11"/>
  <c r="CH8"/>
  <c r="CC8"/>
  <c r="CH7"/>
  <c r="CC7"/>
  <c r="CH4"/>
  <c r="CL14" s="1"/>
  <c r="CC4"/>
  <c r="CH3"/>
  <c r="CL4" s="1"/>
  <c r="CC3"/>
  <c r="BJ19"/>
  <c r="BJ15"/>
  <c r="BJ12"/>
  <c r="BJ16"/>
  <c r="BJ20"/>
  <c r="BJ23"/>
  <c r="BJ24"/>
  <c r="BJ27"/>
  <c r="BJ28"/>
  <c r="BJ31"/>
  <c r="BJ32"/>
  <c r="BJ35"/>
  <c r="BJ36"/>
  <c r="BJ39"/>
  <c r="BJ40"/>
  <c r="BJ11"/>
  <c r="BJ7"/>
  <c r="BJ3"/>
  <c r="BJ8"/>
  <c r="BO8"/>
  <c r="BO7"/>
  <c r="BO40"/>
  <c r="BO39"/>
  <c r="BO36"/>
  <c r="BO35"/>
  <c r="BO32"/>
  <c r="BO31"/>
  <c r="BO28"/>
  <c r="BO27"/>
  <c r="BO24"/>
  <c r="BO23"/>
  <c r="BO20"/>
  <c r="BO19"/>
  <c r="BO16"/>
  <c r="BO15"/>
  <c r="BP16" s="1"/>
  <c r="BO12"/>
  <c r="BO11"/>
  <c r="BP12" s="1"/>
  <c r="BO4"/>
  <c r="BS14" s="1"/>
  <c r="BJ4"/>
  <c r="BO3"/>
  <c r="AT36"/>
  <c r="AO36"/>
  <c r="AT35"/>
  <c r="AO35"/>
  <c r="AT32"/>
  <c r="AO32"/>
  <c r="AT31"/>
  <c r="AO31"/>
  <c r="AT28"/>
  <c r="AO28"/>
  <c r="AT27"/>
  <c r="AO27"/>
  <c r="AT24"/>
  <c r="AO24"/>
  <c r="AT23"/>
  <c r="AO23"/>
  <c r="AT20"/>
  <c r="AO20"/>
  <c r="AT19"/>
  <c r="AO19"/>
  <c r="AT16"/>
  <c r="AO16"/>
  <c r="AT15"/>
  <c r="AO15"/>
  <c r="AT12"/>
  <c r="AO12"/>
  <c r="AT11"/>
  <c r="AO11"/>
  <c r="AT8"/>
  <c r="AO8"/>
  <c r="AT7"/>
  <c r="AO7"/>
  <c r="AT4"/>
  <c r="BA14" s="1"/>
  <c r="AO4"/>
  <c r="AT3"/>
  <c r="BA4" s="1"/>
  <c r="AO3"/>
  <c r="AA40"/>
  <c r="V40"/>
  <c r="AA39"/>
  <c r="V39"/>
  <c r="AA36"/>
  <c r="V36"/>
  <c r="AA35"/>
  <c r="V35"/>
  <c r="AA32"/>
  <c r="V32"/>
  <c r="AA31"/>
  <c r="V31"/>
  <c r="AA28"/>
  <c r="V28"/>
  <c r="AA27"/>
  <c r="V27"/>
  <c r="AA24"/>
  <c r="V24"/>
  <c r="AA23"/>
  <c r="V23"/>
  <c r="AA20"/>
  <c r="V20"/>
  <c r="AA19"/>
  <c r="V19"/>
  <c r="AA16"/>
  <c r="V16"/>
  <c r="AA15"/>
  <c r="V15"/>
  <c r="AA12"/>
  <c r="V12"/>
  <c r="AA11"/>
  <c r="V11"/>
  <c r="AA8"/>
  <c r="V8"/>
  <c r="AA7"/>
  <c r="V7"/>
  <c r="AA4"/>
  <c r="V4"/>
  <c r="AA3"/>
  <c r="V3"/>
  <c r="J11"/>
  <c r="J8"/>
  <c r="J7"/>
  <c r="J4"/>
  <c r="J3"/>
  <c r="J12"/>
  <c r="J15"/>
  <c r="J16"/>
  <c r="J19"/>
  <c r="J20"/>
  <c r="J23"/>
  <c r="J24"/>
  <c r="J27"/>
  <c r="J28"/>
  <c r="J31"/>
  <c r="J32"/>
  <c r="J35"/>
  <c r="J36"/>
  <c r="J39"/>
  <c r="J40"/>
  <c r="E7"/>
  <c r="E8"/>
  <c r="E11"/>
  <c r="E12"/>
  <c r="E15"/>
  <c r="E16"/>
  <c r="E19"/>
  <c r="E20"/>
  <c r="E23"/>
  <c r="E24"/>
  <c r="E27"/>
  <c r="E28"/>
  <c r="E31"/>
  <c r="E32"/>
  <c r="E35"/>
  <c r="E36"/>
  <c r="E39"/>
  <c r="E40"/>
  <c r="E4"/>
  <c r="E3"/>
  <c r="CI36" l="1"/>
  <c r="AE4"/>
  <c r="BA21"/>
  <c r="BC3"/>
  <c r="CL21"/>
  <c r="CN3"/>
  <c r="BP4"/>
  <c r="BS4"/>
  <c r="BS21" s="1"/>
  <c r="BU3" s="1"/>
  <c r="AE14"/>
  <c r="AE21" s="1"/>
  <c r="AF3" s="1"/>
  <c r="BB3"/>
  <c r="CM3"/>
  <c r="BP8"/>
  <c r="N4"/>
  <c r="N14"/>
  <c r="CI40"/>
  <c r="CI32"/>
  <c r="CJ31" s="1"/>
  <c r="CI28"/>
  <c r="CJ27" s="1"/>
  <c r="CI24"/>
  <c r="CJ23" s="1"/>
  <c r="CI12"/>
  <c r="CJ11" s="1"/>
  <c r="CI8"/>
  <c r="CJ7" s="1"/>
  <c r="CI4"/>
  <c r="CJ3" s="1"/>
  <c r="CJ12"/>
  <c r="CK13" s="1"/>
  <c r="CJ16"/>
  <c r="CK17" s="1"/>
  <c r="CJ20"/>
  <c r="CK21" s="1"/>
  <c r="CJ24"/>
  <c r="CJ28"/>
  <c r="CK29" s="1"/>
  <c r="CK33"/>
  <c r="CK37"/>
  <c r="BP24"/>
  <c r="BQ23" s="1"/>
  <c r="BP20"/>
  <c r="BQ19" s="1"/>
  <c r="BQ8"/>
  <c r="BQ11"/>
  <c r="BP28"/>
  <c r="BQ27" s="1"/>
  <c r="BP40"/>
  <c r="BQ39" s="1"/>
  <c r="BP36"/>
  <c r="BQ35" s="1"/>
  <c r="BP32"/>
  <c r="BQ31" s="1"/>
  <c r="BQ15"/>
  <c r="BQ3"/>
  <c r="BQ32"/>
  <c r="BR33" s="1"/>
  <c r="K36"/>
  <c r="L36" s="1"/>
  <c r="K28"/>
  <c r="L28" s="1"/>
  <c r="K20"/>
  <c r="L20" s="1"/>
  <c r="K8"/>
  <c r="L8" s="1"/>
  <c r="K16"/>
  <c r="L16" s="1"/>
  <c r="K40"/>
  <c r="L40" s="1"/>
  <c r="K32"/>
  <c r="L32" s="1"/>
  <c r="K24"/>
  <c r="L24" s="1"/>
  <c r="K12"/>
  <c r="L12" s="1"/>
  <c r="K4"/>
  <c r="L4" s="1"/>
  <c r="AV4"/>
  <c r="AX4" s="1"/>
  <c r="AV8"/>
  <c r="AX8" s="1"/>
  <c r="AV12"/>
  <c r="AX12" s="1"/>
  <c r="AV16"/>
  <c r="AX16" s="1"/>
  <c r="AV20"/>
  <c r="AX20" s="1"/>
  <c r="AV24"/>
  <c r="AX24" s="1"/>
  <c r="AV28"/>
  <c r="AX28" s="1"/>
  <c r="AV32"/>
  <c r="AX32" s="1"/>
  <c r="AV36"/>
  <c r="AX36" s="1"/>
  <c r="AB4"/>
  <c r="AC3" s="1"/>
  <c r="AB8"/>
  <c r="AC7" s="1"/>
  <c r="AB12"/>
  <c r="AC11" s="1"/>
  <c r="AB16"/>
  <c r="AC15" s="1"/>
  <c r="AB20"/>
  <c r="AC19" s="1"/>
  <c r="AB24"/>
  <c r="AC23" s="1"/>
  <c r="AB28"/>
  <c r="AC27" s="1"/>
  <c r="AB32"/>
  <c r="AC31" s="1"/>
  <c r="AB36"/>
  <c r="AC36" s="1"/>
  <c r="AB40"/>
  <c r="AC40" s="1"/>
  <c r="CJ4" l="1"/>
  <c r="CK5" s="1"/>
  <c r="CJ8"/>
  <c r="CK9" s="1"/>
  <c r="AC4"/>
  <c r="BT3"/>
  <c r="AG3"/>
  <c r="N21"/>
  <c r="O3" s="1"/>
  <c r="CK25"/>
  <c r="BQ16"/>
  <c r="BR17" s="1"/>
  <c r="BQ40"/>
  <c r="BR41" s="1"/>
  <c r="E55" s="1"/>
  <c r="BQ24"/>
  <c r="BR25" s="1"/>
  <c r="BQ7"/>
  <c r="BR9" s="1"/>
  <c r="BQ36"/>
  <c r="BR37" s="1"/>
  <c r="E54" s="1"/>
  <c r="BQ28"/>
  <c r="BR29" s="1"/>
  <c r="BQ20"/>
  <c r="BR21" s="1"/>
  <c r="BQ12"/>
  <c r="BR13" s="1"/>
  <c r="L35"/>
  <c r="M37" s="1"/>
  <c r="BQ4"/>
  <c r="BR5" s="1"/>
  <c r="L11"/>
  <c r="M13" s="1"/>
  <c r="L19"/>
  <c r="M21" s="1"/>
  <c r="L7"/>
  <c r="M9" s="1"/>
  <c r="L23"/>
  <c r="M25" s="1"/>
  <c r="L15"/>
  <c r="M17" s="1"/>
  <c r="L27"/>
  <c r="M29" s="1"/>
  <c r="L39"/>
  <c r="M41" s="1"/>
  <c r="L3"/>
  <c r="M5" s="1"/>
  <c r="B46" s="1"/>
  <c r="L31"/>
  <c r="M33" s="1"/>
  <c r="AX35"/>
  <c r="AZ37" s="1"/>
  <c r="AX31"/>
  <c r="AZ33" s="1"/>
  <c r="AX27"/>
  <c r="AZ29" s="1"/>
  <c r="AX23"/>
  <c r="AZ25" s="1"/>
  <c r="AX19"/>
  <c r="AZ21" s="1"/>
  <c r="AX15"/>
  <c r="AZ17" s="1"/>
  <c r="AX11"/>
  <c r="AZ13" s="1"/>
  <c r="AX7"/>
  <c r="AZ9" s="1"/>
  <c r="AX3"/>
  <c r="AZ5" s="1"/>
  <c r="AC35"/>
  <c r="AD37" s="1"/>
  <c r="AC20"/>
  <c r="AD21" s="1"/>
  <c r="AC28"/>
  <c r="AD29" s="1"/>
  <c r="AC12"/>
  <c r="AD13" s="1"/>
  <c r="AD5"/>
  <c r="AC32"/>
  <c r="AD33" s="1"/>
  <c r="AC39"/>
  <c r="AD41" s="1"/>
  <c r="C55" s="1"/>
  <c r="AC24"/>
  <c r="AD25" s="1"/>
  <c r="AC16"/>
  <c r="AD17" s="1"/>
  <c r="AC8"/>
  <c r="AD9" s="1"/>
  <c r="P3" l="1"/>
</calcChain>
</file>

<file path=xl/sharedStrings.xml><?xml version="1.0" encoding="utf-8"?>
<sst xmlns="http://schemas.openxmlformats.org/spreadsheetml/2006/main" count="1798" uniqueCount="80">
  <si>
    <t>Reaccion HDS de Catalizador a 0,5ºC/min</t>
  </si>
  <si>
    <t>Reaccion HDS de Catalizador a 1,0ºC/min</t>
  </si>
  <si>
    <t>Reaccion HDS de Catalizador a 2,0ºC/min</t>
  </si>
  <si>
    <t>Reaccion HDS de Catalizador a 3,0ºC/min</t>
  </si>
  <si>
    <t>Reaccion HYD de Alúmina</t>
  </si>
  <si>
    <t xml:space="preserve">Cromatografia </t>
  </si>
  <si>
    <t>Reactantes</t>
  </si>
  <si>
    <t>Área del pico</t>
  </si>
  <si>
    <t>Peso molecular</t>
  </si>
  <si>
    <t>A/PM</t>
  </si>
  <si>
    <t>Cromatografia</t>
  </si>
  <si>
    <t>Fórmula quimica</t>
  </si>
  <si>
    <t>Área del Pico</t>
  </si>
  <si>
    <t>Peso Molecular</t>
  </si>
  <si>
    <t>sumatoria</t>
  </si>
  <si>
    <t>% molar</t>
  </si>
  <si>
    <t>Conversion total</t>
  </si>
  <si>
    <t>Selectividad de Productos</t>
  </si>
  <si>
    <t>DBT</t>
  </si>
  <si>
    <t>Bifenilo</t>
  </si>
  <si>
    <t>C12HH10</t>
  </si>
  <si>
    <t>Ciclohexilbenceno</t>
  </si>
  <si>
    <t>C12H16</t>
  </si>
  <si>
    <t>C12H15</t>
  </si>
  <si>
    <t>Cat 0,5</t>
  </si>
  <si>
    <t>cat 1</t>
  </si>
  <si>
    <t>cat2</t>
  </si>
  <si>
    <t>cat3</t>
  </si>
  <si>
    <t>alumina</t>
  </si>
  <si>
    <t>Curvas de porcentajes molares</t>
  </si>
  <si>
    <t>Reaccion HDN de Catalizador a 0,5ºC/min</t>
  </si>
  <si>
    <t>Reaccion HYD de Catalizador a 1,0ºC/min</t>
  </si>
  <si>
    <t>Reaccion HYD de Catalizador a 2,0ºC/min</t>
  </si>
  <si>
    <t>Reaccion HYD de Catalizador a 3,0ºC/min</t>
  </si>
  <si>
    <t>Anilina</t>
  </si>
  <si>
    <t>Benceno</t>
  </si>
  <si>
    <t>C6H6</t>
  </si>
  <si>
    <t>Ciclohexano</t>
  </si>
  <si>
    <t>C6H12</t>
  </si>
  <si>
    <t>No</t>
  </si>
  <si>
    <t>-</t>
  </si>
  <si>
    <t>Sumatoria</t>
  </si>
  <si>
    <t>A/pm</t>
  </si>
  <si>
    <t>tiempo</t>
  </si>
  <si>
    <t>cat 0,5</t>
  </si>
  <si>
    <t xml:space="preserve">cat2 </t>
  </si>
  <si>
    <t xml:space="preserve">cat3 </t>
  </si>
  <si>
    <t>Selectividad de ciclohexilbenceno</t>
  </si>
  <si>
    <t>Selectividad de Bifenilo</t>
  </si>
  <si>
    <t>para alumina</t>
  </si>
  <si>
    <t>para 0,5</t>
  </si>
  <si>
    <t xml:space="preserve"> </t>
  </si>
  <si>
    <t>moles</t>
  </si>
  <si>
    <t>bifenilo</t>
  </si>
  <si>
    <t>ciclohexilbenceno</t>
  </si>
  <si>
    <t>total</t>
  </si>
  <si>
    <t>error</t>
  </si>
  <si>
    <t>2MN</t>
  </si>
  <si>
    <t>2MT</t>
  </si>
  <si>
    <t>6MT</t>
  </si>
  <si>
    <t>C11H14</t>
  </si>
  <si>
    <t>Selectividad de 6MT</t>
  </si>
  <si>
    <t>Selectividad de2MT</t>
  </si>
  <si>
    <t>Blanco</t>
  </si>
  <si>
    <t>NO</t>
  </si>
  <si>
    <t>Curvas</t>
  </si>
  <si>
    <t>blanco</t>
  </si>
  <si>
    <t>HDS</t>
  </si>
  <si>
    <t>HDN</t>
  </si>
  <si>
    <t>HYD</t>
  </si>
  <si>
    <t>SELECTIVIDAD DE HDS</t>
  </si>
  <si>
    <t>SELETIVIDAD DE HYD</t>
  </si>
  <si>
    <t>SELECTIVIDAD</t>
  </si>
  <si>
    <t xml:space="preserve">CATLIZADOR A 0,5 </t>
  </si>
  <si>
    <t xml:space="preserve">CATLIZADOR A 1,0 </t>
  </si>
  <si>
    <t>CATLIZADOR A 2,0</t>
  </si>
  <si>
    <t xml:space="preserve">CATLIZADOR A 3,0 </t>
  </si>
  <si>
    <t>6MT/2MT</t>
  </si>
  <si>
    <t>BF/CHB</t>
  </si>
  <si>
    <t>Blanco de Competitivas</t>
  </si>
</sst>
</file>

<file path=xl/styles.xml><?xml version="1.0" encoding="utf-8"?>
<styleSheet xmlns="http://schemas.openxmlformats.org/spreadsheetml/2006/main">
  <numFmts count="6">
    <numFmt numFmtId="44" formatCode="_-* #,##0.00\ &quot;€&quot;_-;\-* #,##0.00\ &quot;€&quot;_-;_-* &quot;-&quot;??\ &quot;€&quot;_-;_-@_-"/>
    <numFmt numFmtId="164" formatCode="0.00000"/>
    <numFmt numFmtId="165" formatCode="0.0000"/>
    <numFmt numFmtId="166" formatCode="0.000"/>
    <numFmt numFmtId="167" formatCode="0.0"/>
    <numFmt numFmtId="168" formatCode="0.000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6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gradientFill degree="90">
        <stop position="0">
          <color theme="5" tint="-0.25098422193060094"/>
        </stop>
        <stop position="1">
          <color theme="0" tint="-5.0965910824915313E-2"/>
        </stop>
      </gradient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6" fillId="4" borderId="0" xfId="0" applyFont="1" applyFill="1"/>
    <xf numFmtId="0" fontId="0" fillId="4" borderId="0" xfId="0" applyFill="1"/>
    <xf numFmtId="0" fontId="3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44" fontId="3" fillId="2" borderId="0" xfId="1" applyFont="1" applyFill="1" applyAlignment="1">
      <alignment horizontal="center"/>
    </xf>
    <xf numFmtId="44" fontId="7" fillId="2" borderId="0" xfId="1" applyFont="1" applyFill="1" applyAlignment="1">
      <alignment horizontal="center"/>
    </xf>
    <xf numFmtId="0" fontId="3" fillId="2" borderId="0" xfId="1" applyNumberFormat="1" applyFont="1" applyFill="1" applyAlignment="1">
      <alignment horizontal="center"/>
    </xf>
    <xf numFmtId="0" fontId="3" fillId="2" borderId="0" xfId="0" applyNumberFormat="1" applyFont="1" applyFill="1" applyAlignment="1">
      <alignment horizontal="center"/>
    </xf>
    <xf numFmtId="165" fontId="3" fillId="2" borderId="0" xfId="1" applyNumberFormat="1" applyFont="1" applyFill="1" applyAlignment="1">
      <alignment horizontal="center"/>
    </xf>
    <xf numFmtId="166" fontId="3" fillId="2" borderId="0" xfId="0" applyNumberFormat="1" applyFont="1" applyFill="1" applyAlignment="1">
      <alignment horizontal="center"/>
    </xf>
    <xf numFmtId="0" fontId="2" fillId="4" borderId="0" xfId="0" applyFont="1" applyFill="1"/>
    <xf numFmtId="0" fontId="8" fillId="4" borderId="0" xfId="0" applyFont="1" applyFill="1"/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7" fontId="0" fillId="0" borderId="0" xfId="0" applyNumberFormat="1"/>
    <xf numFmtId="166" fontId="0" fillId="0" borderId="0" xfId="0" applyNumberFormat="1" applyAlignment="1">
      <alignment horizontal="center"/>
    </xf>
    <xf numFmtId="0" fontId="4" fillId="2" borderId="0" xfId="0" applyNumberFormat="1" applyFont="1" applyFill="1" applyAlignment="1">
      <alignment horizontal="center"/>
    </xf>
    <xf numFmtId="0" fontId="10" fillId="0" borderId="0" xfId="0" applyFont="1"/>
    <xf numFmtId="0" fontId="4" fillId="2" borderId="0" xfId="1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44" fontId="4" fillId="2" borderId="0" xfId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0" fontId="4" fillId="5" borderId="0" xfId="0" applyFont="1" applyFill="1"/>
    <xf numFmtId="0" fontId="4" fillId="0" borderId="0" xfId="0" applyNumberFormat="1" applyFont="1"/>
    <xf numFmtId="168" fontId="4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2" fillId="0" borderId="0" xfId="0" applyFont="1"/>
    <xf numFmtId="0" fontId="13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/>
    <xf numFmtId="0" fontId="15" fillId="4" borderId="0" xfId="0" applyFont="1" applyFill="1"/>
    <xf numFmtId="0" fontId="16" fillId="4" borderId="0" xfId="0" applyFont="1" applyFill="1"/>
    <xf numFmtId="0" fontId="16" fillId="0" borderId="0" xfId="0" applyFont="1"/>
    <xf numFmtId="0" fontId="17" fillId="0" borderId="0" xfId="0" applyFont="1"/>
    <xf numFmtId="0" fontId="17" fillId="5" borderId="0" xfId="0" applyFont="1" applyFill="1"/>
    <xf numFmtId="0" fontId="18" fillId="3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44" fontId="17" fillId="2" borderId="0" xfId="1" applyFont="1" applyFill="1" applyAlignment="1">
      <alignment horizontal="center"/>
    </xf>
    <xf numFmtId="0" fontId="17" fillId="2" borderId="0" xfId="0" applyFont="1" applyFill="1" applyAlignment="1">
      <alignment horizontal="center"/>
    </xf>
    <xf numFmtId="2" fontId="17" fillId="2" borderId="0" xfId="0" applyNumberFormat="1" applyFont="1" applyFill="1" applyAlignment="1">
      <alignment horizontal="center"/>
    </xf>
    <xf numFmtId="0" fontId="17" fillId="2" borderId="0" xfId="0" applyNumberFormat="1" applyFont="1" applyFill="1" applyAlignment="1">
      <alignment horizontal="center"/>
    </xf>
    <xf numFmtId="165" fontId="17" fillId="2" borderId="0" xfId="0" applyNumberFormat="1" applyFont="1" applyFill="1" applyAlignment="1">
      <alignment horizontal="center"/>
    </xf>
    <xf numFmtId="44" fontId="16" fillId="2" borderId="0" xfId="1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2" fontId="16" fillId="0" borderId="0" xfId="0" applyNumberFormat="1" applyFont="1"/>
    <xf numFmtId="2" fontId="18" fillId="3" borderId="0" xfId="0" applyNumberFormat="1" applyFont="1" applyFill="1" applyAlignment="1">
      <alignment horizontal="center"/>
    </xf>
    <xf numFmtId="0" fontId="19" fillId="4" borderId="0" xfId="0" applyFont="1" applyFill="1"/>
    <xf numFmtId="0" fontId="7" fillId="4" borderId="0" xfId="0" applyFont="1" applyFill="1"/>
    <xf numFmtId="0" fontId="7" fillId="0" borderId="0" xfId="0" applyFont="1"/>
    <xf numFmtId="0" fontId="3" fillId="0" borderId="0" xfId="0" applyFont="1"/>
    <xf numFmtId="0" fontId="3" fillId="5" borderId="0" xfId="0" applyFont="1" applyFill="1"/>
    <xf numFmtId="2" fontId="3" fillId="2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2" fontId="3" fillId="5" borderId="0" xfId="0" applyNumberFormat="1" applyFont="1" applyFill="1" applyAlignment="1">
      <alignment horizontal="center"/>
    </xf>
    <xf numFmtId="0" fontId="7" fillId="5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44CF3D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7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3604119745364547E-2"/>
          <c:y val="0.16833773765900595"/>
          <c:w val="0.73057584108320262"/>
          <c:h val="0.70935927836997925"/>
        </c:manualLayout>
      </c:layout>
      <c:lineChart>
        <c:grouping val="standard"/>
        <c:ser>
          <c:idx val="0"/>
          <c:order val="0"/>
          <c:tx>
            <c:v>Catalizardos calcinado a 0,5ºC//min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HDS!$B$46:$B$55</c:f>
              <c:numCache>
                <c:formatCode>0.000</c:formatCode>
                <c:ptCount val="10"/>
                <c:pt idx="0">
                  <c:v>100</c:v>
                </c:pt>
                <c:pt idx="1">
                  <c:v>95.119012829773695</c:v>
                </c:pt>
                <c:pt idx="2">
                  <c:v>93.074935991203176</c:v>
                </c:pt>
                <c:pt idx="3">
                  <c:v>93.896519898060404</c:v>
                </c:pt>
                <c:pt idx="4">
                  <c:v>86.181541027882659</c:v>
                </c:pt>
                <c:pt idx="5">
                  <c:v>73.335284107204032</c:v>
                </c:pt>
                <c:pt idx="6">
                  <c:v>52.418380681995899</c:v>
                </c:pt>
                <c:pt idx="7">
                  <c:v>62.069729352996703</c:v>
                </c:pt>
                <c:pt idx="8">
                  <c:v>44.074691240891894</c:v>
                </c:pt>
                <c:pt idx="9">
                  <c:v>15.767480357338638</c:v>
                </c:pt>
              </c:numCache>
            </c:numRef>
          </c:val>
        </c:ser>
        <c:ser>
          <c:idx val="1"/>
          <c:order val="1"/>
          <c:tx>
            <c:v>Catalizador calcinado a 1ºC/min</c:v>
          </c:tx>
          <c:val>
            <c:numRef>
              <c:f>HDS!$C$46:$C$55</c:f>
              <c:numCache>
                <c:formatCode>0.000</c:formatCode>
                <c:ptCount val="10"/>
                <c:pt idx="0">
                  <c:v>98.827907573800303</c:v>
                </c:pt>
                <c:pt idx="1">
                  <c:v>63.53411343704208</c:v>
                </c:pt>
                <c:pt idx="2">
                  <c:v>96.803177227992762</c:v>
                </c:pt>
                <c:pt idx="3">
                  <c:v>95.736617097283258</c:v>
                </c:pt>
                <c:pt idx="4">
                  <c:v>88.27625142664418</c:v>
                </c:pt>
                <c:pt idx="5">
                  <c:v>48.960832655759624</c:v>
                </c:pt>
                <c:pt idx="6">
                  <c:v>53.636245947807922</c:v>
                </c:pt>
                <c:pt idx="7">
                  <c:v>55.063109342697899</c:v>
                </c:pt>
                <c:pt idx="8">
                  <c:v>85.837212141946097</c:v>
                </c:pt>
                <c:pt idx="9">
                  <c:v>66.152864432436175</c:v>
                </c:pt>
              </c:numCache>
            </c:numRef>
          </c:val>
        </c:ser>
        <c:ser>
          <c:idx val="2"/>
          <c:order val="2"/>
          <c:tx>
            <c:v>Catalizador calcinado a 2ºC/min</c:v>
          </c:tx>
          <c:val>
            <c:numRef>
              <c:f>(HDS!$D$46,HDS!$D$48,HDS!$D$49,HDS!$D$50,HDS!$D$51,HDS!$D$52,HDS!$D$53,HDS!$D$54,HDS!$D$55)</c:f>
              <c:numCache>
                <c:formatCode>0.000</c:formatCode>
                <c:ptCount val="9"/>
                <c:pt idx="0">
                  <c:v>99.895985716265272</c:v>
                </c:pt>
                <c:pt idx="1">
                  <c:v>99.441013708592507</c:v>
                </c:pt>
                <c:pt idx="2">
                  <c:v>99.115659697528741</c:v>
                </c:pt>
                <c:pt idx="3">
                  <c:v>99.540841091199709</c:v>
                </c:pt>
                <c:pt idx="4">
                  <c:v>99.739270038201013</c:v>
                </c:pt>
                <c:pt idx="5">
                  <c:v>99.041752962017341</c:v>
                </c:pt>
                <c:pt idx="6">
                  <c:v>99.025007593744476</c:v>
                </c:pt>
                <c:pt idx="7">
                  <c:v>94.866748257495644</c:v>
                </c:pt>
                <c:pt idx="8">
                  <c:v>89.321059777813971</c:v>
                </c:pt>
              </c:numCache>
            </c:numRef>
          </c:val>
        </c:ser>
        <c:ser>
          <c:idx val="3"/>
          <c:order val="3"/>
          <c:tx>
            <c:v>Catalizador calcinado a 3ºC/min</c:v>
          </c:tx>
          <c:val>
            <c:numRef>
              <c:f>HDS!$E$46:$E$55</c:f>
              <c:numCache>
                <c:formatCode>0.000</c:formatCode>
                <c:ptCount val="10"/>
                <c:pt idx="0">
                  <c:v>98.435477309338566</c:v>
                </c:pt>
                <c:pt idx="1">
                  <c:v>96.738545687845829</c:v>
                </c:pt>
                <c:pt idx="2">
                  <c:v>99.117534145666724</c:v>
                </c:pt>
                <c:pt idx="3">
                  <c:v>96.32457359702461</c:v>
                </c:pt>
                <c:pt idx="4">
                  <c:v>87.577329628310267</c:v>
                </c:pt>
                <c:pt idx="5">
                  <c:v>90.427254592366097</c:v>
                </c:pt>
                <c:pt idx="6">
                  <c:v>76.189480479393282</c:v>
                </c:pt>
                <c:pt idx="7">
                  <c:v>54.325709643296435</c:v>
                </c:pt>
                <c:pt idx="8">
                  <c:v>100.00000000000001</c:v>
                </c:pt>
                <c:pt idx="9">
                  <c:v>93.25703766651786</c:v>
                </c:pt>
              </c:numCache>
            </c:numRef>
          </c:val>
        </c:ser>
        <c:marker val="1"/>
        <c:axId val="57325824"/>
        <c:axId val="57339904"/>
      </c:lineChart>
      <c:catAx>
        <c:axId val="57325824"/>
        <c:scaling>
          <c:orientation val="minMax"/>
        </c:scaling>
        <c:axPos val="b"/>
        <c:numFmt formatCode="General" sourceLinked="1"/>
        <c:tickLblPos val="nextTo"/>
        <c:spPr>
          <a:ln w="28575">
            <a:solidFill>
              <a:schemeClr val="tx1"/>
            </a:solidFill>
            <a:tailEnd type="none"/>
          </a:ln>
        </c:spPr>
        <c:crossAx val="57339904"/>
        <c:crosses val="autoZero"/>
        <c:auto val="1"/>
        <c:lblAlgn val="ctr"/>
        <c:lblOffset val="100"/>
        <c:tickLblSkip val="1"/>
      </c:catAx>
      <c:valAx>
        <c:axId val="57339904"/>
        <c:scaling>
          <c:orientation val="minMax"/>
          <c:max val="100"/>
          <c:min val="10"/>
        </c:scaling>
        <c:axPos val="l"/>
        <c:numFmt formatCode="General" sourceLinked="0"/>
        <c:tickLblPos val="nextTo"/>
        <c:spPr>
          <a:ln w="28575" cmpd="sng">
            <a:solidFill>
              <a:schemeClr val="tx1"/>
            </a:solidFill>
          </a:ln>
        </c:spPr>
        <c:crossAx val="57325824"/>
        <c:crosses val="autoZero"/>
        <c:crossBetween val="between"/>
        <c:majorUnit val="10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462101108383806"/>
          <c:y val="0.2592779022022525"/>
          <c:w val="0.13733554697337227"/>
          <c:h val="0.52640005934061751"/>
        </c:manualLayout>
      </c:layout>
    </c:legend>
    <c:plotVisOnly val="1"/>
  </c:chart>
  <c:spPr>
    <a:ln w="0"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7957396209451764E-2"/>
          <c:y val="0.22810842859518593"/>
          <c:w val="0.68238280192554357"/>
          <c:h val="0.59832265152902397"/>
        </c:manualLayout>
      </c:layout>
      <c:lineChart>
        <c:grouping val="standard"/>
        <c:ser>
          <c:idx val="0"/>
          <c:order val="0"/>
          <c:tx>
            <c:v>HDS del DBT empleando catalizador a 2,0ºC/min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(HDS!$D$46,HDS!$D$48,HDS!$D$49,HDS!$D$50,HDS!$D$51,HDS!$D$52,HDS!$D$53,HDS!$D$54,HDS!$D$55)</c:f>
              <c:numCache>
                <c:formatCode>0.000</c:formatCode>
                <c:ptCount val="9"/>
                <c:pt idx="0">
                  <c:v>99.895985716265272</c:v>
                </c:pt>
                <c:pt idx="1">
                  <c:v>99.441013708592507</c:v>
                </c:pt>
                <c:pt idx="2">
                  <c:v>99.115659697528741</c:v>
                </c:pt>
                <c:pt idx="3">
                  <c:v>99.540841091199709</c:v>
                </c:pt>
                <c:pt idx="4">
                  <c:v>99.739270038201013</c:v>
                </c:pt>
                <c:pt idx="5">
                  <c:v>99.041752962017341</c:v>
                </c:pt>
                <c:pt idx="6">
                  <c:v>99.025007593744476</c:v>
                </c:pt>
                <c:pt idx="7">
                  <c:v>94.866748257495644</c:v>
                </c:pt>
                <c:pt idx="8">
                  <c:v>89.321059777813971</c:v>
                </c:pt>
              </c:numCache>
            </c:numRef>
          </c:val>
        </c:ser>
        <c:ser>
          <c:idx val="1"/>
          <c:order val="1"/>
          <c:tx>
            <c:v>HDN de anilina empleando catalizador a 2,0ºC/min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HDN!$D$46:$D$54</c:f>
              <c:numCache>
                <c:formatCode>General</c:formatCode>
                <c:ptCount val="9"/>
                <c:pt idx="0">
                  <c:v>26.058752893399177</c:v>
                </c:pt>
                <c:pt idx="1">
                  <c:v>50.662063389978989</c:v>
                </c:pt>
                <c:pt idx="2">
                  <c:v>68.548229842741762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marker val="1"/>
        <c:axId val="58116352"/>
        <c:axId val="58264576"/>
      </c:lineChart>
      <c:catAx>
        <c:axId val="58116352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ysClr val="windowText" lastClr="000000"/>
            </a:solidFill>
          </a:ln>
        </c:spPr>
        <c:crossAx val="58264576"/>
        <c:crosses val="autoZero"/>
        <c:auto val="1"/>
        <c:lblAlgn val="ctr"/>
        <c:lblOffset val="100"/>
      </c:catAx>
      <c:valAx>
        <c:axId val="58264576"/>
        <c:scaling>
          <c:orientation val="minMax"/>
          <c:max val="100"/>
          <c:min val="0"/>
        </c:scaling>
        <c:axPos val="l"/>
        <c:numFmt formatCode="General" sourceLinked="0"/>
        <c:tickLblPos val="nextTo"/>
        <c:spPr>
          <a:ln w="25400">
            <a:solidFill>
              <a:sysClr val="windowText" lastClr="000000"/>
            </a:solidFill>
          </a:ln>
        </c:spPr>
        <c:crossAx val="58116352"/>
        <c:crosses val="autoZero"/>
        <c:crossBetween val="between"/>
        <c:majorUnit val="20"/>
        <c:minorUnit val="4"/>
      </c:valAx>
    </c:plotArea>
    <c:legend>
      <c:legendPos val="r"/>
      <c:layout>
        <c:manualLayout>
          <c:xMode val="edge"/>
          <c:yMode val="edge"/>
          <c:x val="0.70904558454857047"/>
          <c:y val="0.38919792050787111"/>
          <c:w val="0.27990478208161285"/>
          <c:h val="0.27069950558505768"/>
        </c:manualLayout>
      </c:layout>
    </c:legend>
    <c:plotVisOnly val="1"/>
  </c:chart>
  <c:spPr>
    <a:ln>
      <a:noFill/>
    </a:ln>
  </c:spPr>
  <c:txPr>
    <a:bodyPr/>
    <a:lstStyle/>
    <a:p>
      <a:pPr algn="ctr">
        <a:defRPr lang="es-ES" sz="1200" b="0" i="0" u="none" strike="noStrike" kern="1200" baseline="0">
          <a:solidFill>
            <a:sysClr val="windowText" lastClr="000000"/>
          </a:solidFill>
          <a:latin typeface="Arial" pitchFamily="34" charset="0"/>
          <a:ea typeface="+mn-ea"/>
          <a:cs typeface="Arial" pitchFamily="34" charset="0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7957396209451764E-2"/>
          <c:y val="0.22810842859518593"/>
          <c:w val="0.68173866388248461"/>
          <c:h val="0.61449098862642182"/>
        </c:manualLayout>
      </c:layout>
      <c:lineChart>
        <c:grouping val="standard"/>
        <c:ser>
          <c:idx val="0"/>
          <c:order val="0"/>
          <c:tx>
            <c:v>HDS del DBT empleando catalizador a 3,0ºC/min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HDS!$E$46:$E$55</c:f>
              <c:numCache>
                <c:formatCode>0.000</c:formatCode>
                <c:ptCount val="10"/>
                <c:pt idx="0">
                  <c:v>98.435477309338566</c:v>
                </c:pt>
                <c:pt idx="1">
                  <c:v>96.738545687845829</c:v>
                </c:pt>
                <c:pt idx="2">
                  <c:v>99.117534145666724</c:v>
                </c:pt>
                <c:pt idx="3">
                  <c:v>96.32457359702461</c:v>
                </c:pt>
                <c:pt idx="4">
                  <c:v>87.577329628310267</c:v>
                </c:pt>
                <c:pt idx="5">
                  <c:v>90.427254592366097</c:v>
                </c:pt>
                <c:pt idx="6">
                  <c:v>76.189480479393282</c:v>
                </c:pt>
                <c:pt idx="7">
                  <c:v>54.325709643296435</c:v>
                </c:pt>
                <c:pt idx="8">
                  <c:v>100.00000000000001</c:v>
                </c:pt>
                <c:pt idx="9">
                  <c:v>93.25703766651786</c:v>
                </c:pt>
              </c:numCache>
            </c:numRef>
          </c:val>
        </c:ser>
        <c:ser>
          <c:idx val="1"/>
          <c:order val="1"/>
          <c:tx>
            <c:v>HDN de anilina empleando catalizador a 3,0ºC/min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HDN!$E$46:$E$55</c:f>
              <c:numCache>
                <c:formatCode>General</c:formatCode>
                <c:ptCount val="10"/>
                <c:pt idx="0">
                  <c:v>84.90173389164579</c:v>
                </c:pt>
                <c:pt idx="1">
                  <c:v>67.103319904767361</c:v>
                </c:pt>
                <c:pt idx="2">
                  <c:v>38.558739374868267</c:v>
                </c:pt>
                <c:pt idx="3">
                  <c:v>0</c:v>
                </c:pt>
                <c:pt idx="4">
                  <c:v>0</c:v>
                </c:pt>
                <c:pt idx="5">
                  <c:v>82.900209818858769</c:v>
                </c:pt>
                <c:pt idx="6">
                  <c:v>79.753653169852697</c:v>
                </c:pt>
                <c:pt idx="7">
                  <c:v>45.351600920327328</c:v>
                </c:pt>
                <c:pt idx="8">
                  <c:v>42.232746860007737</c:v>
                </c:pt>
                <c:pt idx="9">
                  <c:v>0</c:v>
                </c:pt>
              </c:numCache>
            </c:numRef>
          </c:val>
        </c:ser>
        <c:marker val="1"/>
        <c:axId val="58298368"/>
        <c:axId val="58319616"/>
      </c:lineChart>
      <c:catAx>
        <c:axId val="58298368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ysClr val="windowText" lastClr="000000"/>
            </a:solidFill>
          </a:ln>
        </c:spPr>
        <c:crossAx val="58319616"/>
        <c:crosses val="autoZero"/>
        <c:auto val="1"/>
        <c:lblAlgn val="ctr"/>
        <c:lblOffset val="100"/>
      </c:catAx>
      <c:valAx>
        <c:axId val="58319616"/>
        <c:scaling>
          <c:orientation val="minMax"/>
          <c:max val="100"/>
          <c:min val="0"/>
        </c:scaling>
        <c:axPos val="l"/>
        <c:numFmt formatCode="General" sourceLinked="0"/>
        <c:tickLblPos val="nextTo"/>
        <c:spPr>
          <a:ln w="25400">
            <a:solidFill>
              <a:sysClr val="windowText" lastClr="000000"/>
            </a:solidFill>
          </a:ln>
        </c:spPr>
        <c:crossAx val="58298368"/>
        <c:crosses val="autoZero"/>
        <c:crossBetween val="between"/>
        <c:majorUnit val="20"/>
        <c:minorUnit val="4"/>
      </c:valAx>
    </c:plotArea>
    <c:legend>
      <c:legendPos val="r"/>
      <c:layout>
        <c:manualLayout>
          <c:xMode val="edge"/>
          <c:yMode val="edge"/>
          <c:x val="0.70787285567204661"/>
          <c:y val="0.3855248259256871"/>
          <c:w val="0.28476066182335052"/>
          <c:h val="0.22160386976421337"/>
        </c:manualLayout>
      </c:layout>
    </c:legend>
    <c:plotVisOnly val="1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v>Calcinado a 0,5ºC/min</c:v>
          </c:tx>
          <c:cat>
            <c:strLit>
              <c:ptCount val="1"/>
              <c:pt idx="0">
                <c:v>Catalizador CoMo/MCM-41</c:v>
              </c:pt>
            </c:strLit>
          </c:cat>
          <c:val>
            <c:numRef>
              <c:f>HDS!$B$46</c:f>
              <c:numCache>
                <c:formatCode>0.000</c:formatCode>
                <c:ptCount val="1"/>
                <c:pt idx="0">
                  <c:v>100</c:v>
                </c:pt>
              </c:numCache>
            </c:numRef>
          </c:val>
        </c:ser>
        <c:ser>
          <c:idx val="1"/>
          <c:order val="1"/>
          <c:tx>
            <c:v>Calcinado a 1,0ºC/min</c:v>
          </c:tx>
          <c:cat>
            <c:strLit>
              <c:ptCount val="1"/>
              <c:pt idx="0">
                <c:v>Catalizador CoMo/MCM-41</c:v>
              </c:pt>
            </c:strLit>
          </c:cat>
          <c:val>
            <c:numRef>
              <c:f>HDS!$C$46</c:f>
              <c:numCache>
                <c:formatCode>0.000</c:formatCode>
                <c:ptCount val="1"/>
                <c:pt idx="0">
                  <c:v>98.827907573800303</c:v>
                </c:pt>
              </c:numCache>
            </c:numRef>
          </c:val>
        </c:ser>
        <c:ser>
          <c:idx val="2"/>
          <c:order val="2"/>
          <c:tx>
            <c:v>Calcinado a 2,0ºC/min</c:v>
          </c:tx>
          <c:val>
            <c:numRef>
              <c:f>HDS!$D$46</c:f>
              <c:numCache>
                <c:formatCode>0.000</c:formatCode>
                <c:ptCount val="1"/>
                <c:pt idx="0">
                  <c:v>99.895985716265272</c:v>
                </c:pt>
              </c:numCache>
            </c:numRef>
          </c:val>
        </c:ser>
        <c:ser>
          <c:idx val="3"/>
          <c:order val="3"/>
          <c:tx>
            <c:v>Calcinado a 3,0ºC/min</c:v>
          </c:tx>
          <c:val>
            <c:numRef>
              <c:f>HDS!$E$46</c:f>
              <c:numCache>
                <c:formatCode>0.000</c:formatCode>
                <c:ptCount val="1"/>
                <c:pt idx="0">
                  <c:v>98.435477309338566</c:v>
                </c:pt>
              </c:numCache>
            </c:numRef>
          </c:val>
        </c:ser>
        <c:gapWidth val="75"/>
        <c:shape val="box"/>
        <c:axId val="58321536"/>
        <c:axId val="58327424"/>
        <c:axId val="0"/>
      </c:bar3DChart>
      <c:catAx>
        <c:axId val="58321536"/>
        <c:scaling>
          <c:orientation val="minMax"/>
        </c:scaling>
        <c:delete val="1"/>
        <c:axPos val="b"/>
        <c:majorTickMark val="none"/>
        <c:tickLblPos val="nextTo"/>
        <c:crossAx val="58327424"/>
        <c:crosses val="autoZero"/>
        <c:auto val="1"/>
        <c:lblAlgn val="ctr"/>
        <c:lblOffset val="100"/>
      </c:catAx>
      <c:valAx>
        <c:axId val="58327424"/>
        <c:scaling>
          <c:orientation val="minMax"/>
        </c:scaling>
        <c:axPos val="l"/>
        <c:numFmt formatCode="0.000" sourceLinked="1"/>
        <c:maj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58321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5900033468970762"/>
          <c:y val="0.94842847051120804"/>
          <c:w val="0.70437069527382989"/>
          <c:h val="4.2685298140549333E-2"/>
        </c:manualLayout>
      </c:layout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layout/>
    </c:title>
    <c:plotArea>
      <c:layout>
        <c:manualLayout>
          <c:layoutTarget val="inner"/>
          <c:xMode val="edge"/>
          <c:yMode val="edge"/>
          <c:x val="0.1341667468136368"/>
          <c:y val="0.26150211992731681"/>
          <c:w val="0.56491566741724453"/>
          <c:h val="0.58537189582071458"/>
        </c:manualLayout>
      </c:layout>
      <c:lineChart>
        <c:grouping val="standard"/>
        <c:ser>
          <c:idx val="0"/>
          <c:order val="0"/>
          <c:tx>
            <c:v>Lecho de alúmina</c:v>
          </c:tx>
          <c:cat>
            <c:numRef>
              <c:f>HDS!$CG$47:$CG$56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(HDS!$CK$5,HDS!$CK$9,HDS!$CK$13,HDS!$CK$17,HDS!$CK$21,HDS!$CK$25,HDS!$CK$29,HDS!$CK$33,HDS!$CK$37,HDS!$CK$41)</c:f>
              <c:numCache>
                <c:formatCode>0.0000</c:formatCode>
                <c:ptCount val="10"/>
                <c:pt idx="0">
                  <c:v>99.623134694502355</c:v>
                </c:pt>
                <c:pt idx="1">
                  <c:v>87.722767548523763</c:v>
                </c:pt>
                <c:pt idx="2">
                  <c:v>71.608074566340946</c:v>
                </c:pt>
                <c:pt idx="3">
                  <c:v>62.034777723502671</c:v>
                </c:pt>
                <c:pt idx="4">
                  <c:v>57.291997111487312</c:v>
                </c:pt>
                <c:pt idx="5">
                  <c:v>27.821053462172021</c:v>
                </c:pt>
                <c:pt idx="6">
                  <c:v>7.4114485963543544</c:v>
                </c:pt>
                <c:pt idx="7">
                  <c:v>9.0702926974432572</c:v>
                </c:pt>
                <c:pt idx="8" formatCode="General">
                  <c:v>0</c:v>
                </c:pt>
                <c:pt idx="9" formatCode="General">
                  <c:v>0</c:v>
                </c:pt>
              </c:numCache>
            </c:numRef>
          </c:val>
        </c:ser>
        <c:marker val="1"/>
        <c:axId val="58334592"/>
        <c:axId val="58348672"/>
      </c:lineChart>
      <c:catAx>
        <c:axId val="58334592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ysClr val="windowText" lastClr="000000"/>
            </a:solidFill>
          </a:ln>
        </c:spPr>
        <c:crossAx val="58348672"/>
        <c:crosses val="autoZero"/>
        <c:auto val="1"/>
        <c:lblAlgn val="ctr"/>
        <c:lblOffset val="100"/>
      </c:catAx>
      <c:valAx>
        <c:axId val="58348672"/>
        <c:scaling>
          <c:orientation val="minMax"/>
          <c:max val="100"/>
          <c:min val="0"/>
        </c:scaling>
        <c:axPos val="l"/>
        <c:numFmt formatCode="General" sourceLinked="0"/>
        <c:tickLblPos val="nextTo"/>
        <c:spPr>
          <a:ln w="25400">
            <a:solidFill>
              <a:sysClr val="windowText" lastClr="000000"/>
            </a:solidFill>
          </a:ln>
        </c:spPr>
        <c:crossAx val="58334592"/>
        <c:crosses val="autoZero"/>
        <c:crossBetween val="between"/>
        <c:majorUnit val="10"/>
        <c:minorUnit val="10"/>
      </c:valAx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344" l="0.70000000000000062" r="0.70000000000000062" t="0.75000000000000344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570257949277492"/>
          <c:y val="0.20777411084783237"/>
          <c:w val="0.78858855375598758"/>
          <c:h val="0.63909989069048534"/>
        </c:manualLayout>
      </c:layout>
      <c:lineChart>
        <c:grouping val="standard"/>
        <c:ser>
          <c:idx val="0"/>
          <c:order val="0"/>
          <c:tx>
            <c:v>%molar del benceno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(HDN!$BE$3,HDN!$BE$7,HDN!$BE$11,HDN!$BE$15,HDN!$BE$19,HDN!$BE$23,HDN!$BE$27,HDN!$BE$31,HDN!$BE$35,HDN!$BE$39)</c:f>
              <c:numCache>
                <c:formatCode>General</c:formatCode>
                <c:ptCount val="10"/>
                <c:pt idx="0">
                  <c:v>37.420592586035767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10.656290013688169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%molar de ciclohexano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(HDN!$BE$4,HDN!$BE$8,HDN!$BE$12,HDN!$BE$16,HDN!$BE$20,HDN!$BE$24,HDN!$BE$28,HDN!$BE$32,HDN!$BE$36,HDN!$BE$40)</c:f>
              <c:numCache>
                <c:formatCode>General</c:formatCode>
                <c:ptCount val="10"/>
                <c:pt idx="0">
                  <c:v>47.481141305610016</c:v>
                </c:pt>
                <c:pt idx="1">
                  <c:v>67.103319904767361</c:v>
                </c:pt>
                <c:pt idx="2">
                  <c:v>38.558739374868267</c:v>
                </c:pt>
                <c:pt idx="3">
                  <c:v>0</c:v>
                </c:pt>
                <c:pt idx="4">
                  <c:v>0</c:v>
                </c:pt>
                <c:pt idx="5">
                  <c:v>72.243919805170606</c:v>
                </c:pt>
                <c:pt idx="6">
                  <c:v>79.753653169852697</c:v>
                </c:pt>
                <c:pt idx="7">
                  <c:v>45.351600920327328</c:v>
                </c:pt>
                <c:pt idx="8">
                  <c:v>42.232746860007737</c:v>
                </c:pt>
                <c:pt idx="9">
                  <c:v>0</c:v>
                </c:pt>
              </c:numCache>
            </c:numRef>
          </c:val>
        </c:ser>
        <c:marker val="1"/>
        <c:axId val="58366208"/>
        <c:axId val="58875904"/>
      </c:lineChart>
      <c:catAx>
        <c:axId val="58366208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58875904"/>
        <c:crosses val="autoZero"/>
        <c:auto val="1"/>
        <c:lblAlgn val="ctr"/>
        <c:lblOffset val="100"/>
      </c:catAx>
      <c:valAx>
        <c:axId val="58875904"/>
        <c:scaling>
          <c:orientation val="minMax"/>
          <c:max val="90"/>
          <c:min val="0"/>
        </c:scaling>
        <c:axPos val="l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58366208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21428949108883"/>
          <c:y val="0.31301887271383938"/>
          <c:w val="0.31105554817377357"/>
          <c:h val="9.2529522233185862E-2"/>
        </c:manualLayout>
      </c:layout>
    </c:legend>
    <c:plotVisOnly val="1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020591709215305"/>
          <c:y val="0.20009867269312789"/>
          <c:w val="0.82706519056034078"/>
          <c:h val="0.64933380823008646"/>
        </c:manualLayout>
      </c:layout>
      <c:lineChart>
        <c:grouping val="standard"/>
        <c:ser>
          <c:idx val="0"/>
          <c:order val="0"/>
          <c:tx>
            <c:v>%molar de benceno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(HDN!$BT$3,HDN!$BT$7,HDN!$BT$11,HDN!$BT$15,HDN!$BT$19,HDN!$BT$23,HDN!$BT$27,HDN!$BT$31,HDN!$BT$35)</c:f>
              <c:numCache>
                <c:formatCode>General</c:formatCode>
                <c:ptCount val="9"/>
                <c:pt idx="0">
                  <c:v>0</c:v>
                </c:pt>
                <c:pt idx="1">
                  <c:v>0.44369362647488281</c:v>
                </c:pt>
                <c:pt idx="2">
                  <c:v>0</c:v>
                </c:pt>
                <c:pt idx="3">
                  <c:v>0.11508185687668825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6.307145347712706E-2</c:v>
                </c:pt>
              </c:numCache>
            </c:numRef>
          </c:val>
        </c:ser>
        <c:ser>
          <c:idx val="1"/>
          <c:order val="1"/>
          <c:tx>
            <c:v>%molar de ciclohexano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(HDN!$BT$4,HDN!$BT$8,HDN!$BT$16,HDN!$BT$20,HDN!$BT$36)</c:f>
              <c:numCache>
                <c:formatCode>General</c:formatCode>
                <c:ptCount val="5"/>
                <c:pt idx="0">
                  <c:v>0.88763037702063363</c:v>
                </c:pt>
                <c:pt idx="1">
                  <c:v>0.4574461471326659</c:v>
                </c:pt>
                <c:pt idx="2">
                  <c:v>0.46756447693550357</c:v>
                </c:pt>
                <c:pt idx="3">
                  <c:v>0.14327969364925938</c:v>
                </c:pt>
                <c:pt idx="4">
                  <c:v>0</c:v>
                </c:pt>
              </c:numCache>
            </c:numRef>
          </c:val>
        </c:ser>
        <c:marker val="1"/>
        <c:axId val="58908672"/>
        <c:axId val="58910208"/>
      </c:lineChart>
      <c:catAx>
        <c:axId val="58908672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58910208"/>
        <c:crosses val="autoZero"/>
        <c:auto val="1"/>
        <c:lblAlgn val="ctr"/>
        <c:lblOffset val="100"/>
      </c:catAx>
      <c:valAx>
        <c:axId val="58910208"/>
        <c:scaling>
          <c:orientation val="minMax"/>
          <c:max val="1"/>
          <c:min val="0"/>
        </c:scaling>
        <c:axPos val="l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58908672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legend>
      <c:legendPos val="r"/>
    </c:legend>
    <c:plotVisOnly val="1"/>
  </c:chart>
  <c:spPr>
    <a:ln>
      <a:noFill/>
    </a:ln>
  </c:sp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654147549173849"/>
          <c:y val="0.22568346654214091"/>
          <c:w val="0.7995818785572314"/>
          <c:h val="0.62119053499617294"/>
        </c:manualLayout>
      </c:layout>
      <c:lineChart>
        <c:grouping val="standard"/>
        <c:ser>
          <c:idx val="0"/>
          <c:order val="0"/>
          <c:tx>
            <c:v>%molar de benceno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(HDN!$AA$3,HDN!$AA$7,HDN!$AA$11,HDN!$AA$15,HDN!$AA$19,HDN!$AA$23,HDN!$AA$27,HDN!$AA$31,HDN!$AA$35)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13.252408602970336</c:v>
                </c:pt>
                <c:pt idx="8">
                  <c:v>0.90298854562186159</c:v>
                </c:pt>
              </c:numCache>
            </c:numRef>
          </c:val>
        </c:ser>
        <c:ser>
          <c:idx val="1"/>
          <c:order val="1"/>
          <c:tx>
            <c:v>%molar de ciclohexano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(HDN!$AA$4,HDN!$AA$8,HDN!$AA$12,HDN!$AA$16,HDN!$AA$20,HDN!$AA$24,HDN!$AA$28,HDN!$AA$32,HDN!$AA$36)</c:f>
              <c:numCache>
                <c:formatCode>General</c:formatCode>
                <c:ptCount val="9"/>
                <c:pt idx="0">
                  <c:v>52.801479417130928</c:v>
                </c:pt>
                <c:pt idx="1">
                  <c:v>0</c:v>
                </c:pt>
                <c:pt idx="2">
                  <c:v>87.741662438681146</c:v>
                </c:pt>
                <c:pt idx="3">
                  <c:v>0</c:v>
                </c:pt>
                <c:pt idx="4">
                  <c:v>36.0603648106582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marker val="1"/>
        <c:axId val="60836480"/>
        <c:axId val="60838272"/>
      </c:lineChart>
      <c:catAx>
        <c:axId val="60836480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60838272"/>
        <c:crosses val="autoZero"/>
        <c:auto val="1"/>
        <c:lblAlgn val="ctr"/>
        <c:lblOffset val="100"/>
      </c:catAx>
      <c:valAx>
        <c:axId val="60838272"/>
        <c:scaling>
          <c:orientation val="minMax"/>
          <c:max val="90"/>
          <c:min val="0"/>
        </c:scaling>
        <c:axPos val="l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6083648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r"/>
    </c:legend>
    <c:plotVisOnly val="1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470925469153122"/>
          <c:y val="0.20777411084783232"/>
          <c:w val="0.8105752033584791"/>
          <c:h val="0.63909989069048501"/>
        </c:manualLayout>
      </c:layout>
      <c:lineChart>
        <c:grouping val="standard"/>
        <c:ser>
          <c:idx val="0"/>
          <c:order val="0"/>
          <c:tx>
            <c:v>%molar de benceno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(HDN!$AP$3,HDN!$AP$7,HDN!$AP$11,HDN!$AP$15,HDN!$AP$19,HDN!$AP$23,HDN!$AP$27,HDN!$AP$31,HDN!$AP$35)</c:f>
              <c:numCache>
                <c:formatCode>General</c:formatCode>
                <c:ptCount val="9"/>
                <c:pt idx="0">
                  <c:v>0.88445741640537601</c:v>
                </c:pt>
                <c:pt idx="1">
                  <c:v>0</c:v>
                </c:pt>
                <c:pt idx="2">
                  <c:v>20.329168007645684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%molar de ciclohexano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(HDN!$AP$4,HDN!$AP$8,HDN!$AP$12,HDN!$AP$16,HDN!$AP$20,HDN!$AP$24,HDN!$AP$28,HDN!$AP$32,HDN!$AP$36)</c:f>
              <c:numCache>
                <c:formatCode>General</c:formatCode>
                <c:ptCount val="9"/>
                <c:pt idx="0">
                  <c:v>25.174295476993802</c:v>
                </c:pt>
                <c:pt idx="1">
                  <c:v>50.662063389978989</c:v>
                </c:pt>
                <c:pt idx="2">
                  <c:v>48.219061835096085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marker val="1"/>
        <c:axId val="60752256"/>
        <c:axId val="60753792"/>
      </c:lineChart>
      <c:catAx>
        <c:axId val="60752256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60753792"/>
        <c:crosses val="autoZero"/>
        <c:auto val="1"/>
        <c:lblAlgn val="ctr"/>
        <c:lblOffset val="100"/>
      </c:catAx>
      <c:valAx>
        <c:axId val="60753792"/>
        <c:scaling>
          <c:orientation val="minMax"/>
          <c:max val="55"/>
          <c:min val="0"/>
        </c:scaling>
        <c:axPos val="l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60752256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</c:legend>
    <c:plotVisOnly val="1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633083708573141"/>
          <c:y val="0.19513872409784389"/>
          <c:w val="0.72173340717731382"/>
          <c:h val="0.61301070242931965"/>
        </c:manualLayout>
      </c:layout>
      <c:lineChart>
        <c:grouping val="standard"/>
        <c:ser>
          <c:idx val="0"/>
          <c:order val="0"/>
          <c:tx>
            <c:v>Catalizador calcinado a 0,5ºC/min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HDN!$B$46:$B$55</c:f>
              <c:numCache>
                <c:formatCode>General</c:formatCode>
                <c:ptCount val="10"/>
                <c:pt idx="0">
                  <c:v>93.977918359137746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43.698109639736344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Catalizador calcinado a 1ºC/min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HDN!$C$46:$C$54</c:f>
              <c:numCache>
                <c:formatCode>General</c:formatCode>
                <c:ptCount val="9"/>
                <c:pt idx="0">
                  <c:v>52.801479417130928</c:v>
                </c:pt>
                <c:pt idx="1">
                  <c:v>0</c:v>
                </c:pt>
                <c:pt idx="2">
                  <c:v>87.741662438681146</c:v>
                </c:pt>
                <c:pt idx="3">
                  <c:v>0</c:v>
                </c:pt>
                <c:pt idx="4">
                  <c:v>36.0603648106582</c:v>
                </c:pt>
                <c:pt idx="5">
                  <c:v>0</c:v>
                </c:pt>
                <c:pt idx="6">
                  <c:v>0</c:v>
                </c:pt>
                <c:pt idx="7">
                  <c:v>13.252408602970336</c:v>
                </c:pt>
                <c:pt idx="8">
                  <c:v>0.90298854562186159</c:v>
                </c:pt>
              </c:numCache>
            </c:numRef>
          </c:val>
        </c:ser>
        <c:ser>
          <c:idx val="2"/>
          <c:order val="2"/>
          <c:tx>
            <c:v>Catalizador calcinado a 2ºC/min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HDN!$D$46:$D$54</c:f>
              <c:numCache>
                <c:formatCode>General</c:formatCode>
                <c:ptCount val="9"/>
                <c:pt idx="0">
                  <c:v>26.058752893399177</c:v>
                </c:pt>
                <c:pt idx="1">
                  <c:v>50.662063389978989</c:v>
                </c:pt>
                <c:pt idx="2">
                  <c:v>68.548229842741762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3"/>
          <c:order val="3"/>
          <c:tx>
            <c:v>Catalizador calcinado a 3ºC/min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HDN!$E$46:$E$55</c:f>
              <c:numCache>
                <c:formatCode>General</c:formatCode>
                <c:ptCount val="10"/>
                <c:pt idx="0">
                  <c:v>84.90173389164579</c:v>
                </c:pt>
                <c:pt idx="1">
                  <c:v>67.103319904767361</c:v>
                </c:pt>
                <c:pt idx="2">
                  <c:v>38.558739374868267</c:v>
                </c:pt>
                <c:pt idx="3">
                  <c:v>0</c:v>
                </c:pt>
                <c:pt idx="4">
                  <c:v>0</c:v>
                </c:pt>
                <c:pt idx="5">
                  <c:v>82.900209818858769</c:v>
                </c:pt>
                <c:pt idx="6">
                  <c:v>79.753653169852697</c:v>
                </c:pt>
                <c:pt idx="7">
                  <c:v>45.351600920327328</c:v>
                </c:pt>
                <c:pt idx="8">
                  <c:v>42.232746860007737</c:v>
                </c:pt>
                <c:pt idx="9">
                  <c:v>0</c:v>
                </c:pt>
              </c:numCache>
            </c:numRef>
          </c:val>
        </c:ser>
        <c:marker val="1"/>
        <c:axId val="60797696"/>
        <c:axId val="60799232"/>
      </c:lineChart>
      <c:catAx>
        <c:axId val="60797696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60799232"/>
        <c:crosses val="autoZero"/>
        <c:auto val="1"/>
        <c:lblAlgn val="ctr"/>
        <c:lblOffset val="100"/>
      </c:catAx>
      <c:valAx>
        <c:axId val="60799232"/>
        <c:scaling>
          <c:orientation val="minMax"/>
          <c:max val="100"/>
          <c:min val="0"/>
        </c:scaling>
        <c:axPos val="l"/>
        <c:numFmt formatCode="General" sourceLinked="1"/>
        <c:tickLblPos val="nextTo"/>
        <c:spPr>
          <a:ln w="25400">
            <a:solidFill>
              <a:sysClr val="windowText" lastClr="000000"/>
            </a:solidFill>
          </a:ln>
        </c:spPr>
        <c:crossAx val="60797696"/>
        <c:crosses val="autoZero"/>
        <c:crossBetween val="between"/>
        <c:majorUnit val="10"/>
        <c:minorUnit val="5"/>
      </c:valAx>
    </c:plotArea>
    <c:legend>
      <c:legendPos val="r"/>
      <c:layout>
        <c:manualLayout>
          <c:xMode val="edge"/>
          <c:yMode val="edge"/>
          <c:x val="0.78744347323557196"/>
          <c:y val="0.20401419000707152"/>
          <c:w val="0.19543323139653451"/>
          <c:h val="0.35366842843274732"/>
        </c:manualLayout>
      </c:layout>
      <c:txPr>
        <a:bodyPr/>
        <a:lstStyle/>
        <a:p>
          <a:pPr>
            <a:defRPr sz="800"/>
          </a:pPr>
          <a:endParaRPr lang="es-ES"/>
        </a:p>
      </c:txPr>
    </c:legend>
    <c:plotVisOnly val="1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view3D>
      <c:rAngAx val="1"/>
    </c:view3D>
    <c:sideWall>
      <c:spPr>
        <a:noFill/>
        <a:ln w="25400">
          <a:noFill/>
        </a:ln>
      </c:spPr>
    </c:sideWall>
    <c:backWall>
      <c:spPr>
        <a:noFill/>
        <a:ln w="25400">
          <a:noFill/>
        </a:ln>
      </c:spPr>
    </c:backWall>
    <c:plotArea>
      <c:layout/>
      <c:bar3DChart>
        <c:barDir val="col"/>
        <c:grouping val="clustered"/>
        <c:ser>
          <c:idx val="0"/>
          <c:order val="0"/>
          <c:tx>
            <c:v>Calcinado a 0,5ºC/min</c:v>
          </c:tx>
          <c:cat>
            <c:strLit>
              <c:ptCount val="1"/>
              <c:pt idx="0">
                <c:v>Catalizador CoMo/MCM-41</c:v>
              </c:pt>
            </c:strLit>
          </c:cat>
          <c:val>
            <c:numRef>
              <c:f>HDN!$B$46</c:f>
              <c:numCache>
                <c:formatCode>General</c:formatCode>
                <c:ptCount val="1"/>
                <c:pt idx="0">
                  <c:v>93.977918359137746</c:v>
                </c:pt>
              </c:numCache>
            </c:numRef>
          </c:val>
        </c:ser>
        <c:ser>
          <c:idx val="1"/>
          <c:order val="1"/>
          <c:tx>
            <c:v>Calcinado a 1,0ºC/min</c:v>
          </c:tx>
          <c:cat>
            <c:strLit>
              <c:ptCount val="1"/>
              <c:pt idx="0">
                <c:v>Catalizador CoMo/MCM-41</c:v>
              </c:pt>
            </c:strLit>
          </c:cat>
          <c:val>
            <c:numRef>
              <c:f>HDN!$C$48</c:f>
              <c:numCache>
                <c:formatCode>General</c:formatCode>
                <c:ptCount val="1"/>
                <c:pt idx="0">
                  <c:v>87.741662438681146</c:v>
                </c:pt>
              </c:numCache>
            </c:numRef>
          </c:val>
        </c:ser>
        <c:ser>
          <c:idx val="2"/>
          <c:order val="2"/>
          <c:tx>
            <c:v>Calcinado a 2,0ºC/min</c:v>
          </c:tx>
          <c:val>
            <c:numRef>
              <c:f>HDN!$D$48</c:f>
              <c:numCache>
                <c:formatCode>General</c:formatCode>
                <c:ptCount val="1"/>
                <c:pt idx="0">
                  <c:v>68.548229842741762</c:v>
                </c:pt>
              </c:numCache>
            </c:numRef>
          </c:val>
        </c:ser>
        <c:ser>
          <c:idx val="3"/>
          <c:order val="3"/>
          <c:tx>
            <c:v>Calcinado a 3,0ºC/min</c:v>
          </c:tx>
          <c:val>
            <c:numRef>
              <c:f>HDN!$E$46</c:f>
              <c:numCache>
                <c:formatCode>General</c:formatCode>
                <c:ptCount val="1"/>
                <c:pt idx="0">
                  <c:v>84.90173389164579</c:v>
                </c:pt>
              </c:numCache>
            </c:numRef>
          </c:val>
        </c:ser>
        <c:gapWidth val="75"/>
        <c:shape val="box"/>
        <c:axId val="60969344"/>
        <c:axId val="60970880"/>
        <c:axId val="0"/>
      </c:bar3DChart>
      <c:catAx>
        <c:axId val="60969344"/>
        <c:scaling>
          <c:orientation val="minMax"/>
        </c:scaling>
        <c:delete val="1"/>
        <c:axPos val="b"/>
        <c:majorTickMark val="none"/>
        <c:tickLblPos val="nextTo"/>
        <c:crossAx val="60970880"/>
        <c:crosses val="autoZero"/>
        <c:auto val="1"/>
        <c:lblAlgn val="ctr"/>
        <c:lblOffset val="100"/>
      </c:catAx>
      <c:valAx>
        <c:axId val="60970880"/>
        <c:scaling>
          <c:orientation val="minMax"/>
          <c:max val="100"/>
          <c:min val="60"/>
        </c:scaling>
        <c:axPos val="l"/>
        <c:numFmt formatCode="General" sourceLinked="1"/>
        <c:majorTickMark val="none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0969344"/>
        <c:crosses val="autoZero"/>
        <c:crossBetween val="between"/>
        <c:majorUnit val="10"/>
        <c:minorUnit val="10"/>
      </c:valAx>
    </c:plotArea>
    <c:legend>
      <c:legendPos val="b"/>
      <c:layout>
        <c:manualLayout>
          <c:xMode val="edge"/>
          <c:yMode val="edge"/>
          <c:x val="0.15900033468970773"/>
          <c:y val="0.94842847051120804"/>
          <c:w val="0.70437069527383012"/>
          <c:h val="4.2685298140549333E-2"/>
        </c:manualLayout>
      </c:layout>
      <c:txPr>
        <a:bodyPr/>
        <a:lstStyle/>
        <a:p>
          <a:pPr>
            <a:defRPr sz="12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303146269360406"/>
          <c:y val="0.26150211992731681"/>
          <c:w val="0.57605094093194043"/>
          <c:h val="0.58537189582071458"/>
        </c:manualLayout>
      </c:layout>
      <c:lineChart>
        <c:grouping val="standard"/>
        <c:ser>
          <c:idx val="0"/>
          <c:order val="0"/>
          <c:tx>
            <c:v>%molar de bifenilo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(HDS!$AX$3,HDS!$AX$7,HDS!$AX$11,HDS!$AX$15,HDS!$AX$19,HDS!$AX$23,HDS!$AX$27,HDS!$AX$31,HDS!$AX$35)</c:f>
              <c:numCache>
                <c:formatCode>General</c:formatCode>
                <c:ptCount val="9"/>
                <c:pt idx="0">
                  <c:v>99.510625606383542</c:v>
                </c:pt>
                <c:pt idx="1">
                  <c:v>99.119655463110334</c:v>
                </c:pt>
                <c:pt idx="2">
                  <c:v>98.881012373327948</c:v>
                </c:pt>
                <c:pt idx="3">
                  <c:v>99.364862415040477</c:v>
                </c:pt>
                <c:pt idx="4">
                  <c:v>99.589377770078684</c:v>
                </c:pt>
                <c:pt idx="5">
                  <c:v>99.041752962017341</c:v>
                </c:pt>
                <c:pt idx="6">
                  <c:v>99.025007593744476</c:v>
                </c:pt>
                <c:pt idx="7">
                  <c:v>94.866748257495644</c:v>
                </c:pt>
                <c:pt idx="8">
                  <c:v>76.975890930115682</c:v>
                </c:pt>
              </c:numCache>
            </c:numRef>
          </c:val>
        </c:ser>
        <c:ser>
          <c:idx val="1"/>
          <c:order val="1"/>
          <c:tx>
            <c:v>%molar de ciclohexilbenceno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(HDS!$AX$4,HDS!$AX$8,HDS!$AX$12,HDS!$AX$16,HDS!$AX$20,HDS!$AX$24,HDS!$AX$28,HDS!$AX$32,HDS!$AX$36)</c:f>
              <c:numCache>
                <c:formatCode>General</c:formatCode>
                <c:ptCount val="9"/>
                <c:pt idx="0">
                  <c:v>0.38536010988173763</c:v>
                </c:pt>
                <c:pt idx="1">
                  <c:v>0.32135824548216729</c:v>
                </c:pt>
                <c:pt idx="2">
                  <c:v>0.23464732420079262</c:v>
                </c:pt>
                <c:pt idx="3">
                  <c:v>0.17597867615922588</c:v>
                </c:pt>
                <c:pt idx="4">
                  <c:v>0.14989226812232584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12.345168847698291</c:v>
                </c:pt>
              </c:numCache>
            </c:numRef>
          </c:val>
        </c:ser>
        <c:marker val="1"/>
        <c:axId val="43823872"/>
        <c:axId val="43825408"/>
      </c:lineChart>
      <c:catAx>
        <c:axId val="43823872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3825408"/>
        <c:crosses val="autoZero"/>
        <c:auto val="1"/>
        <c:lblAlgn val="ctr"/>
        <c:lblOffset val="100"/>
      </c:catAx>
      <c:valAx>
        <c:axId val="43825408"/>
        <c:scaling>
          <c:orientation val="minMax"/>
          <c:max val="100"/>
          <c:min val="0"/>
        </c:scaling>
        <c:axPos val="l"/>
        <c:numFmt formatCode="General" sourceLinked="0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43823872"/>
        <c:crosses val="autoZero"/>
        <c:crossBetween val="between"/>
        <c:majorUnit val="10"/>
        <c:minorUnit val="10"/>
      </c:valAx>
    </c:plotArea>
    <c:legend>
      <c:legendPos val="r"/>
    </c:legend>
    <c:plotVisOnly val="1"/>
  </c:chart>
  <c:spPr>
    <a:ln>
      <a:noFill/>
    </a:ln>
  </c:spPr>
  <c:printSettings>
    <c:headerFooter/>
    <c:pageMargins b="0.75000000000000211" l="0.70000000000000062" r="0.70000000000000062" t="0.75000000000000211" header="0.30000000000000032" footer="0.3000000000000003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>
        <c:manualLayout>
          <c:layoutTarget val="inner"/>
          <c:xMode val="edge"/>
          <c:yMode val="edge"/>
          <c:x val="0.14633083708573141"/>
          <c:y val="0.19513872409784389"/>
          <c:w val="0.72173340717731382"/>
          <c:h val="0.61301070242931965"/>
        </c:manualLayout>
      </c:layout>
      <c:lineChart>
        <c:grouping val="standard"/>
        <c:ser>
          <c:idx val="0"/>
          <c:order val="0"/>
          <c:tx>
            <c:v>Lecho de alumina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(HDN!$BU$5,HDN!$BU$9,HDN!$BU$13,HDN!$BU$17,HDN!$BU$21,HDN!$BU$25,HDN!$BU$29,HDN!$BU$33,HDN!$BU$37)</c:f>
              <c:numCache>
                <c:formatCode>0.0000</c:formatCode>
                <c:ptCount val="9"/>
                <c:pt idx="0">
                  <c:v>0.88763037702063363</c:v>
                </c:pt>
                <c:pt idx="1">
                  <c:v>0.90113977360754871</c:v>
                </c:pt>
                <c:pt idx="2">
                  <c:v>0</c:v>
                </c:pt>
                <c:pt idx="3">
                  <c:v>0.58264633381219177</c:v>
                </c:pt>
                <c:pt idx="4">
                  <c:v>0.14327969364925938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6.307145347712706E-2</c:v>
                </c:pt>
              </c:numCache>
            </c:numRef>
          </c:val>
        </c:ser>
        <c:marker val="1"/>
        <c:axId val="60994688"/>
        <c:axId val="60996224"/>
      </c:lineChart>
      <c:catAx>
        <c:axId val="60994688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60996224"/>
        <c:crosses val="autoZero"/>
        <c:auto val="1"/>
        <c:lblAlgn val="ctr"/>
        <c:lblOffset val="100"/>
      </c:catAx>
      <c:valAx>
        <c:axId val="60996224"/>
        <c:scaling>
          <c:orientation val="minMax"/>
          <c:max val="1"/>
          <c:min val="0"/>
        </c:scaling>
        <c:axPos val="l"/>
        <c:numFmt formatCode="0.00" sourceLinked="0"/>
        <c:tickLblPos val="nextTo"/>
        <c:spPr>
          <a:ln w="25400">
            <a:solidFill>
              <a:sysClr val="windowText" lastClr="000000"/>
            </a:solidFill>
          </a:ln>
        </c:spPr>
        <c:crossAx val="60994688"/>
        <c:crosses val="autoZero"/>
        <c:crossBetween val="between"/>
        <c:majorUnit val="0.2"/>
        <c:minorUnit val="0.2"/>
      </c:valAx>
    </c:plotArea>
    <c:legend>
      <c:legendPos val="r"/>
      <c:layout>
        <c:manualLayout>
          <c:xMode val="edge"/>
          <c:yMode val="edge"/>
          <c:x val="0.7874434732355724"/>
          <c:y val="0.20401419000707163"/>
          <c:w val="0.18993891818568567"/>
          <c:h val="4.4581353006549862E-2"/>
        </c:manualLayout>
      </c:layout>
      <c:txPr>
        <a:bodyPr/>
        <a:lstStyle/>
        <a:p>
          <a:pPr>
            <a:defRPr sz="800"/>
          </a:pPr>
          <a:endParaRPr lang="es-ES"/>
        </a:p>
      </c:txPr>
    </c:legend>
    <c:plotVisOnly val="1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633083708573141"/>
          <c:y val="0.19513872409784389"/>
          <c:w val="0.72173340717731382"/>
          <c:h val="0.61301070242931965"/>
        </c:manualLayout>
      </c:layout>
      <c:lineChart>
        <c:grouping val="standard"/>
        <c:ser>
          <c:idx val="0"/>
          <c:order val="0"/>
          <c:tx>
            <c:v>% Molar del benceno</c:v>
          </c:tx>
          <c:cat>
            <c:numRef>
              <c:f>HDN!$A$46:$A$55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(HDN!$BT$3,HDN!$BT$7,HDN!$BT$11,HDN!$BT$15,HDN!$BT$19,HDN!$BT$23,HDN!$BT$27,HDN!$BT$31,HDN!$BT$35)</c:f>
              <c:numCache>
                <c:formatCode>General</c:formatCode>
                <c:ptCount val="9"/>
                <c:pt idx="0">
                  <c:v>0</c:v>
                </c:pt>
                <c:pt idx="1">
                  <c:v>0.44369362647488281</c:v>
                </c:pt>
                <c:pt idx="2">
                  <c:v>0</c:v>
                </c:pt>
                <c:pt idx="3">
                  <c:v>0.11508185687668825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6.307145347712706E-2</c:v>
                </c:pt>
              </c:numCache>
            </c:numRef>
          </c:val>
        </c:ser>
        <c:ser>
          <c:idx val="1"/>
          <c:order val="1"/>
          <c:tx>
            <c:v>% Molar del ciclohexano</c:v>
          </c:tx>
          <c:val>
            <c:numRef>
              <c:f>(HDN!$BT$4,HDN!$BT$8,HDN!$BT$12,HDN!$BT$16,HDN!$BT$20,HDN!$BT$24,HDN!$BT$28,HDN!$BT$32,HDN!$BT$36)</c:f>
              <c:numCache>
                <c:formatCode>General</c:formatCode>
                <c:ptCount val="9"/>
                <c:pt idx="0">
                  <c:v>0.88763037702063363</c:v>
                </c:pt>
                <c:pt idx="1">
                  <c:v>0.4574461471326659</c:v>
                </c:pt>
                <c:pt idx="2">
                  <c:v>0</c:v>
                </c:pt>
                <c:pt idx="3">
                  <c:v>0.46756447693550357</c:v>
                </c:pt>
                <c:pt idx="4">
                  <c:v>0.14327969364925938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marker val="1"/>
        <c:axId val="61013376"/>
        <c:axId val="61109376"/>
      </c:lineChart>
      <c:catAx>
        <c:axId val="61013376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61109376"/>
        <c:crosses val="autoZero"/>
        <c:auto val="1"/>
        <c:lblAlgn val="ctr"/>
        <c:lblOffset val="100"/>
      </c:catAx>
      <c:valAx>
        <c:axId val="61109376"/>
        <c:scaling>
          <c:orientation val="minMax"/>
          <c:max val="1"/>
          <c:min val="0"/>
        </c:scaling>
        <c:axPos val="l"/>
        <c:numFmt formatCode="0.00" sourceLinked="0"/>
        <c:tickLblPos val="nextTo"/>
        <c:spPr>
          <a:ln w="25400">
            <a:solidFill>
              <a:sysClr val="windowText" lastClr="000000"/>
            </a:solidFill>
          </a:ln>
        </c:spPr>
        <c:crossAx val="61013376"/>
        <c:crosses val="autoZero"/>
        <c:crossBetween val="between"/>
        <c:majorUnit val="0.2"/>
        <c:minorUnit val="0.2"/>
      </c:valAx>
    </c:plotArea>
    <c:legend>
      <c:legendPos val="r"/>
      <c:layout>
        <c:manualLayout>
          <c:xMode val="edge"/>
          <c:yMode val="edge"/>
          <c:x val="0.78744347323557273"/>
          <c:y val="0.20401419000707174"/>
          <c:w val="0.21255652676442971"/>
          <c:h val="8.9162706013099724E-2"/>
        </c:manualLayout>
      </c:layout>
      <c:txPr>
        <a:bodyPr/>
        <a:lstStyle/>
        <a:p>
          <a:pPr>
            <a:defRPr sz="800"/>
          </a:pPr>
          <a:endParaRPr lang="es-ES"/>
        </a:p>
      </c:txPr>
    </c:legend>
    <c:plotVisOnly val="1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9.3604119745364547E-2"/>
          <c:y val="0.16833773765900595"/>
          <c:w val="0.76202845961037657"/>
          <c:h val="0.70935927836997958"/>
        </c:manualLayout>
      </c:layout>
      <c:lineChart>
        <c:grouping val="standard"/>
        <c:ser>
          <c:idx val="0"/>
          <c:order val="0"/>
          <c:tx>
            <c:v>Catalizardor calcinado a 0,5ºC//min</c:v>
          </c:tx>
          <c:cat>
            <c:numRef>
              <c:f>HYD!$A$46:$A$55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HYD!$B$46:$B$55</c:f>
              <c:numCache>
                <c:formatCode>0.0000</c:formatCode>
                <c:ptCount val="10"/>
                <c:pt idx="0">
                  <c:v>23.402430297951447</c:v>
                </c:pt>
                <c:pt idx="1">
                  <c:v>15.484396241729467</c:v>
                </c:pt>
                <c:pt idx="2">
                  <c:v>8.3612436026877415</c:v>
                </c:pt>
                <c:pt idx="3">
                  <c:v>1.2716223871714585</c:v>
                </c:pt>
                <c:pt idx="4">
                  <c:v>0.95463391014726506</c:v>
                </c:pt>
                <c:pt idx="5">
                  <c:v>0.80566941563626016</c:v>
                </c:pt>
                <c:pt idx="6">
                  <c:v>0.43743383633781135</c:v>
                </c:pt>
                <c:pt idx="7">
                  <c:v>0.45562345925195924</c:v>
                </c:pt>
                <c:pt idx="8">
                  <c:v>0.32820299884480852</c:v>
                </c:pt>
                <c:pt idx="9">
                  <c:v>0.44458580313721885</c:v>
                </c:pt>
              </c:numCache>
            </c:numRef>
          </c:val>
        </c:ser>
        <c:ser>
          <c:idx val="1"/>
          <c:order val="1"/>
          <c:tx>
            <c:v>Catalizador calcinado a 1ºC/min</c:v>
          </c:tx>
          <c:cat>
            <c:numRef>
              <c:f>HYD!$A$46:$A$55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HYD!$C$46:$C$55</c:f>
              <c:numCache>
                <c:formatCode>General</c:formatCode>
                <c:ptCount val="10"/>
                <c:pt idx="0">
                  <c:v>6.5190598963460289</c:v>
                </c:pt>
                <c:pt idx="1">
                  <c:v>8.5508529205191621</c:v>
                </c:pt>
                <c:pt idx="2">
                  <c:v>17.125490585018206</c:v>
                </c:pt>
                <c:pt idx="3">
                  <c:v>5.8276300151633134</c:v>
                </c:pt>
                <c:pt idx="4">
                  <c:v>1.4306396327421296</c:v>
                </c:pt>
                <c:pt idx="5">
                  <c:v>1.0003449384445502</c:v>
                </c:pt>
                <c:pt idx="6">
                  <c:v>1.046553551998459</c:v>
                </c:pt>
                <c:pt idx="7">
                  <c:v>1.2809280492866044</c:v>
                </c:pt>
                <c:pt idx="8">
                  <c:v>1.4849336499746206</c:v>
                </c:pt>
                <c:pt idx="9">
                  <c:v>1.5772441027553486E-4</c:v>
                </c:pt>
              </c:numCache>
            </c:numRef>
          </c:val>
        </c:ser>
        <c:ser>
          <c:idx val="2"/>
          <c:order val="2"/>
          <c:tx>
            <c:v>Catalizador calcinado a 2ºC/min</c:v>
          </c:tx>
          <c:cat>
            <c:numRef>
              <c:f>HYD!$A$46:$A$55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HYD!$D$46:$D$55</c:f>
              <c:numCache>
                <c:formatCode>General</c:formatCode>
                <c:ptCount val="10"/>
                <c:pt idx="0">
                  <c:v>19.556606887446364</c:v>
                </c:pt>
                <c:pt idx="1">
                  <c:v>28.42798182561441</c:v>
                </c:pt>
                <c:pt idx="2">
                  <c:v>8.6114304567037614</c:v>
                </c:pt>
                <c:pt idx="3">
                  <c:v>2.4166556861597006</c:v>
                </c:pt>
                <c:pt idx="4">
                  <c:v>1.1987320247624993</c:v>
                </c:pt>
                <c:pt idx="5">
                  <c:v>1.1846018228088726</c:v>
                </c:pt>
                <c:pt idx="6">
                  <c:v>0.72857038556078024</c:v>
                </c:pt>
                <c:pt idx="7">
                  <c:v>0.34338241607280851</c:v>
                </c:pt>
                <c:pt idx="8">
                  <c:v>0.19714639603355871</c:v>
                </c:pt>
                <c:pt idx="9">
                  <c:v>0.5016666388525397</c:v>
                </c:pt>
              </c:numCache>
            </c:numRef>
          </c:val>
        </c:ser>
        <c:ser>
          <c:idx val="3"/>
          <c:order val="3"/>
          <c:tx>
            <c:v>Catalizador calcinado a 3ºC/min</c:v>
          </c:tx>
          <c:cat>
            <c:numRef>
              <c:f>HYD!$A$46:$A$55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HYD!$E$46:$E$55</c:f>
              <c:numCache>
                <c:formatCode>General</c:formatCode>
                <c:ptCount val="10"/>
                <c:pt idx="0">
                  <c:v>31.96835637298539</c:v>
                </c:pt>
                <c:pt idx="1">
                  <c:v>24.84043888000339</c:v>
                </c:pt>
                <c:pt idx="2">
                  <c:v>1.1753374585697676</c:v>
                </c:pt>
                <c:pt idx="3">
                  <c:v>0.76707577014784933</c:v>
                </c:pt>
                <c:pt idx="4">
                  <c:v>0.3618754999407372</c:v>
                </c:pt>
                <c:pt idx="5">
                  <c:v>0.27394821800729829</c:v>
                </c:pt>
                <c:pt idx="6">
                  <c:v>0.25617682614432236</c:v>
                </c:pt>
                <c:pt idx="7">
                  <c:v>0.28934491749984653</c:v>
                </c:pt>
                <c:pt idx="8">
                  <c:v>0.33379400191896347</c:v>
                </c:pt>
                <c:pt idx="9">
                  <c:v>0.27226083675672935</c:v>
                </c:pt>
              </c:numCache>
            </c:numRef>
          </c:val>
        </c:ser>
        <c:marker val="1"/>
        <c:axId val="61024512"/>
        <c:axId val="61030400"/>
      </c:lineChart>
      <c:catAx>
        <c:axId val="61024512"/>
        <c:scaling>
          <c:orientation val="minMax"/>
        </c:scaling>
        <c:axPos val="b"/>
        <c:numFmt formatCode="General" sourceLinked="1"/>
        <c:tickLblPos val="nextTo"/>
        <c:spPr>
          <a:ln w="28575">
            <a:solidFill>
              <a:schemeClr val="tx1"/>
            </a:solidFill>
            <a:tailEnd type="none"/>
          </a:ln>
        </c:spPr>
        <c:crossAx val="61030400"/>
        <c:crosses val="autoZero"/>
        <c:auto val="1"/>
        <c:lblAlgn val="ctr"/>
        <c:lblOffset val="100"/>
        <c:tickLblSkip val="1"/>
      </c:catAx>
      <c:valAx>
        <c:axId val="61030400"/>
        <c:scaling>
          <c:orientation val="minMax"/>
          <c:max val="55"/>
          <c:min val="0"/>
        </c:scaling>
        <c:axPos val="l"/>
        <c:numFmt formatCode="General" sourceLinked="0"/>
        <c:tickLblPos val="nextTo"/>
        <c:spPr>
          <a:ln w="28575" cmpd="sng">
            <a:solidFill>
              <a:schemeClr val="tx1"/>
            </a:solidFill>
          </a:ln>
        </c:spPr>
        <c:crossAx val="61024512"/>
        <c:crosses val="autoZero"/>
        <c:crossBetween val="between"/>
        <c:majorUnit val="5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316947840133663"/>
          <c:y val="0.15568697358904834"/>
          <c:w val="0.11037617941041646"/>
          <c:h val="0.62999093799870398"/>
        </c:manualLayout>
      </c:layout>
    </c:legend>
    <c:plotVisOnly val="1"/>
  </c:chart>
  <c:spPr>
    <a:ln w="0"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4022027150912578E-2"/>
          <c:y val="0.28007009417940493"/>
          <c:w val="0.73057584108320262"/>
          <c:h val="0.6003744384495967"/>
        </c:manualLayout>
      </c:layout>
      <c:lineChart>
        <c:grouping val="standard"/>
        <c:ser>
          <c:idx val="0"/>
          <c:order val="0"/>
          <c:tx>
            <c:v>Catalizardor calcinado a 0,5ºC//min</c:v>
          </c:tx>
          <c:cat>
            <c:numRef>
              <c:f>HYD!$A$49:$A$55</c:f>
              <c:numCache>
                <c:formatCode>General</c:formatCode>
                <c:ptCount val="7"/>
                <c:pt idx="0">
                  <c:v>120</c:v>
                </c:pt>
                <c:pt idx="1">
                  <c:v>150</c:v>
                </c:pt>
                <c:pt idx="2">
                  <c:v>180</c:v>
                </c:pt>
                <c:pt idx="3">
                  <c:v>210</c:v>
                </c:pt>
                <c:pt idx="4">
                  <c:v>240</c:v>
                </c:pt>
                <c:pt idx="5">
                  <c:v>270</c:v>
                </c:pt>
                <c:pt idx="6">
                  <c:v>300</c:v>
                </c:pt>
              </c:numCache>
            </c:numRef>
          </c:cat>
          <c:val>
            <c:numRef>
              <c:f>HYD!$B$49:$B$55</c:f>
              <c:numCache>
                <c:formatCode>0.0000</c:formatCode>
                <c:ptCount val="7"/>
                <c:pt idx="0">
                  <c:v>1.2716223871714585</c:v>
                </c:pt>
                <c:pt idx="1">
                  <c:v>0.95463391014726506</c:v>
                </c:pt>
                <c:pt idx="2">
                  <c:v>0.80566941563626016</c:v>
                </c:pt>
                <c:pt idx="3">
                  <c:v>0.43743383633781135</c:v>
                </c:pt>
                <c:pt idx="4">
                  <c:v>0.45562345925195924</c:v>
                </c:pt>
                <c:pt idx="5">
                  <c:v>0.32820299884480852</c:v>
                </c:pt>
                <c:pt idx="6">
                  <c:v>0.44458580313721885</c:v>
                </c:pt>
              </c:numCache>
            </c:numRef>
          </c:val>
        </c:ser>
        <c:ser>
          <c:idx val="1"/>
          <c:order val="1"/>
          <c:tx>
            <c:v>Catalizador calcinado a 1ºC/min</c:v>
          </c:tx>
          <c:cat>
            <c:numRef>
              <c:f>HYD!$A$49:$A$55</c:f>
              <c:numCache>
                <c:formatCode>General</c:formatCode>
                <c:ptCount val="7"/>
                <c:pt idx="0">
                  <c:v>120</c:v>
                </c:pt>
                <c:pt idx="1">
                  <c:v>150</c:v>
                </c:pt>
                <c:pt idx="2">
                  <c:v>180</c:v>
                </c:pt>
                <c:pt idx="3">
                  <c:v>210</c:v>
                </c:pt>
                <c:pt idx="4">
                  <c:v>240</c:v>
                </c:pt>
                <c:pt idx="5">
                  <c:v>270</c:v>
                </c:pt>
                <c:pt idx="6">
                  <c:v>300</c:v>
                </c:pt>
              </c:numCache>
            </c:numRef>
          </c:cat>
          <c:val>
            <c:numRef>
              <c:f>HYD!$C$49:$C$55</c:f>
              <c:numCache>
                <c:formatCode>General</c:formatCode>
                <c:ptCount val="7"/>
                <c:pt idx="0">
                  <c:v>5.8276300151633134</c:v>
                </c:pt>
                <c:pt idx="1">
                  <c:v>1.4306396327421296</c:v>
                </c:pt>
                <c:pt idx="2">
                  <c:v>1.0003449384445502</c:v>
                </c:pt>
                <c:pt idx="3">
                  <c:v>1.046553551998459</c:v>
                </c:pt>
                <c:pt idx="4">
                  <c:v>1.2809280492866044</c:v>
                </c:pt>
                <c:pt idx="5">
                  <c:v>1.4849336499746206</c:v>
                </c:pt>
                <c:pt idx="6">
                  <c:v>1.5772441027553486E-4</c:v>
                </c:pt>
              </c:numCache>
            </c:numRef>
          </c:val>
        </c:ser>
        <c:ser>
          <c:idx val="2"/>
          <c:order val="2"/>
          <c:tx>
            <c:v>Catalizador calcinado a 2ºC/min</c:v>
          </c:tx>
          <c:cat>
            <c:numRef>
              <c:f>HYD!$A$49:$A$55</c:f>
              <c:numCache>
                <c:formatCode>General</c:formatCode>
                <c:ptCount val="7"/>
                <c:pt idx="0">
                  <c:v>120</c:v>
                </c:pt>
                <c:pt idx="1">
                  <c:v>150</c:v>
                </c:pt>
                <c:pt idx="2">
                  <c:v>180</c:v>
                </c:pt>
                <c:pt idx="3">
                  <c:v>210</c:v>
                </c:pt>
                <c:pt idx="4">
                  <c:v>240</c:v>
                </c:pt>
                <c:pt idx="5">
                  <c:v>270</c:v>
                </c:pt>
                <c:pt idx="6">
                  <c:v>300</c:v>
                </c:pt>
              </c:numCache>
            </c:numRef>
          </c:cat>
          <c:val>
            <c:numRef>
              <c:f>HYD!$E$49:$E$55</c:f>
              <c:numCache>
                <c:formatCode>General</c:formatCode>
                <c:ptCount val="7"/>
                <c:pt idx="0">
                  <c:v>0.76707577014784933</c:v>
                </c:pt>
                <c:pt idx="1">
                  <c:v>0.3618754999407372</c:v>
                </c:pt>
                <c:pt idx="2">
                  <c:v>0.27394821800729829</c:v>
                </c:pt>
                <c:pt idx="3">
                  <c:v>0.25617682614432236</c:v>
                </c:pt>
                <c:pt idx="4">
                  <c:v>0.28934491749984653</c:v>
                </c:pt>
                <c:pt idx="5">
                  <c:v>0.33379400191896347</c:v>
                </c:pt>
                <c:pt idx="6">
                  <c:v>0.27226083675672935</c:v>
                </c:pt>
              </c:numCache>
            </c:numRef>
          </c:val>
        </c:ser>
        <c:ser>
          <c:idx val="3"/>
          <c:order val="3"/>
          <c:tx>
            <c:v>Catalizador calcinado a 3ºC/min</c:v>
          </c:tx>
          <c:cat>
            <c:numRef>
              <c:f>HYD!$A$49:$A$55</c:f>
              <c:numCache>
                <c:formatCode>General</c:formatCode>
                <c:ptCount val="7"/>
                <c:pt idx="0">
                  <c:v>120</c:v>
                </c:pt>
                <c:pt idx="1">
                  <c:v>150</c:v>
                </c:pt>
                <c:pt idx="2">
                  <c:v>180</c:v>
                </c:pt>
                <c:pt idx="3">
                  <c:v>210</c:v>
                </c:pt>
                <c:pt idx="4">
                  <c:v>240</c:v>
                </c:pt>
                <c:pt idx="5">
                  <c:v>270</c:v>
                </c:pt>
                <c:pt idx="6">
                  <c:v>300</c:v>
                </c:pt>
              </c:numCache>
            </c:numRef>
          </c:cat>
          <c:val>
            <c:numRef>
              <c:f>HYD!$E$49:$E$55</c:f>
              <c:numCache>
                <c:formatCode>General</c:formatCode>
                <c:ptCount val="7"/>
                <c:pt idx="0">
                  <c:v>0.76707577014784933</c:v>
                </c:pt>
                <c:pt idx="1">
                  <c:v>0.3618754999407372</c:v>
                </c:pt>
                <c:pt idx="2">
                  <c:v>0.27394821800729829</c:v>
                </c:pt>
                <c:pt idx="3">
                  <c:v>0.25617682614432236</c:v>
                </c:pt>
                <c:pt idx="4">
                  <c:v>0.28934491749984653</c:v>
                </c:pt>
                <c:pt idx="5">
                  <c:v>0.33379400191896347</c:v>
                </c:pt>
                <c:pt idx="6">
                  <c:v>0.27226083675672935</c:v>
                </c:pt>
              </c:numCache>
            </c:numRef>
          </c:val>
        </c:ser>
        <c:marker val="1"/>
        <c:axId val="61306368"/>
        <c:axId val="61307904"/>
      </c:lineChart>
      <c:catAx>
        <c:axId val="61306368"/>
        <c:scaling>
          <c:orientation val="minMax"/>
        </c:scaling>
        <c:axPos val="b"/>
        <c:numFmt formatCode="General" sourceLinked="1"/>
        <c:tickLblPos val="nextTo"/>
        <c:spPr>
          <a:ln w="28575">
            <a:solidFill>
              <a:schemeClr val="tx1"/>
            </a:solidFill>
            <a:tailEnd type="none"/>
          </a:ln>
        </c:spPr>
        <c:crossAx val="61307904"/>
        <c:crossesAt val="0"/>
        <c:auto val="1"/>
        <c:lblAlgn val="ctr"/>
        <c:lblOffset val="100"/>
        <c:tickLblSkip val="1"/>
      </c:catAx>
      <c:valAx>
        <c:axId val="61307904"/>
        <c:scaling>
          <c:orientation val="minMax"/>
          <c:max val="6"/>
          <c:min val="0"/>
        </c:scaling>
        <c:axPos val="l"/>
        <c:numFmt formatCode="General" sourceLinked="0"/>
        <c:tickLblPos val="nextTo"/>
        <c:spPr>
          <a:ln w="28575" cmpd="sng">
            <a:solidFill>
              <a:schemeClr val="tx1"/>
            </a:solidFill>
          </a:ln>
        </c:spPr>
        <c:crossAx val="61306368"/>
        <c:crossesAt val="1"/>
        <c:crossBetween val="between"/>
        <c:majorUnit val="1"/>
        <c:min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6317328976162991"/>
          <c:y val="0.25927790220225272"/>
          <c:w val="0.52037246065263432"/>
          <c:h val="0.52640005934061751"/>
        </c:manualLayout>
      </c:layout>
    </c:legend>
    <c:plotVisOnly val="1"/>
  </c:chart>
  <c:spPr>
    <a:ln w="0"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303146269360406"/>
          <c:y val="0.26150211992731681"/>
          <c:w val="0.8478146855327211"/>
          <c:h val="0.58537189582071458"/>
        </c:manualLayout>
      </c:layout>
      <c:lineChart>
        <c:grouping val="standard"/>
        <c:ser>
          <c:idx val="0"/>
          <c:order val="0"/>
          <c:tx>
            <c:v>%molar de 2MT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(HYD!$L$3,HYD!$L$7,HYD!$L$11,HYD!$L$15,HYD!$L$19,HYD!$L$23,HYD!$L$27,HYD!$L$31,HYD!$L$35,HYD!$L$39)</c:f>
              <c:numCache>
                <c:formatCode>0.0000</c:formatCode>
                <c:ptCount val="10"/>
                <c:pt idx="0">
                  <c:v>0.8023690387869068</c:v>
                </c:pt>
                <c:pt idx="1">
                  <c:v>0.59555370160497967</c:v>
                </c:pt>
                <c:pt idx="2">
                  <c:v>0</c:v>
                </c:pt>
                <c:pt idx="3">
                  <c:v>0</c:v>
                </c:pt>
                <c:pt idx="4">
                  <c:v>0.13637627287818077</c:v>
                </c:pt>
                <c:pt idx="5">
                  <c:v>0.10986401122312636</c:v>
                </c:pt>
                <c:pt idx="6">
                  <c:v>0.10415091341376459</c:v>
                </c:pt>
                <c:pt idx="7">
                  <c:v>0.15187448641731974</c:v>
                </c:pt>
                <c:pt idx="8">
                  <c:v>0.11815307958413106</c:v>
                </c:pt>
                <c:pt idx="9">
                  <c:v>0.24134657884591879</c:v>
                </c:pt>
              </c:numCache>
            </c:numRef>
          </c:val>
        </c:ser>
        <c:ser>
          <c:idx val="1"/>
          <c:order val="1"/>
          <c:tx>
            <c:v>%molar de 6MT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(HYD!$L$4,HYD!$L$8,HYD!$L$12,HYD!$L$16,HYD!$L$20,HYD!$L$24,HYD!$L$28,HYD!$L$32,HYD!$L$36,HYD!$L$40)</c:f>
              <c:numCache>
                <c:formatCode>0.0000</c:formatCode>
                <c:ptCount val="10"/>
                <c:pt idx="0">
                  <c:v>22.600061259164541</c:v>
                </c:pt>
                <c:pt idx="1">
                  <c:v>14.888842540124488</c:v>
                </c:pt>
                <c:pt idx="2">
                  <c:v>8.3612436026877415</c:v>
                </c:pt>
                <c:pt idx="3">
                  <c:v>1.2716223871714585</c:v>
                </c:pt>
                <c:pt idx="4">
                  <c:v>0.81825763726908429</c:v>
                </c:pt>
                <c:pt idx="5">
                  <c:v>0.69580540441313377</c:v>
                </c:pt>
                <c:pt idx="6">
                  <c:v>0.33328292292404677</c:v>
                </c:pt>
                <c:pt idx="7">
                  <c:v>0.30374897283463947</c:v>
                </c:pt>
                <c:pt idx="8">
                  <c:v>0.21004991926067748</c:v>
                </c:pt>
                <c:pt idx="9">
                  <c:v>0.20323922429130006</c:v>
                </c:pt>
              </c:numCache>
            </c:numRef>
          </c:val>
        </c:ser>
        <c:marker val="1"/>
        <c:axId val="61332480"/>
        <c:axId val="61215488"/>
      </c:lineChart>
      <c:catAx>
        <c:axId val="61332480"/>
        <c:scaling>
          <c:orientation val="minMax"/>
        </c:scaling>
        <c:axPos val="b"/>
        <c:numFmt formatCode="General" sourceLinked="1"/>
        <c:tickLblPos val="nextTo"/>
        <c:spPr>
          <a:ln w="28575" cmpd="sng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solidFill>
                  <a:schemeClr val="tx1"/>
                </a:solidFill>
              </a:defRPr>
            </a:pPr>
            <a:endParaRPr lang="es-ES"/>
          </a:p>
        </c:txPr>
        <c:crossAx val="61215488"/>
        <c:crosses val="autoZero"/>
        <c:auto val="1"/>
        <c:lblAlgn val="ctr"/>
        <c:lblOffset val="100"/>
      </c:catAx>
      <c:valAx>
        <c:axId val="61215488"/>
        <c:scaling>
          <c:orientation val="minMax"/>
          <c:max val="50"/>
          <c:min val="0"/>
        </c:scaling>
        <c:axPos val="l"/>
        <c:numFmt formatCode="General" sourceLinked="0"/>
        <c:tickLblPos val="nextTo"/>
        <c:spPr>
          <a:ln w="28575">
            <a:solidFill>
              <a:schemeClr val="tx1"/>
            </a:solidFill>
          </a:ln>
        </c:spPr>
        <c:txPr>
          <a:bodyPr/>
          <a:lstStyle/>
          <a:p>
            <a:pPr>
              <a:defRPr sz="1200"/>
            </a:pPr>
            <a:endParaRPr lang="es-ES"/>
          </a:p>
        </c:txPr>
        <c:crossAx val="61332480"/>
        <c:crosses val="autoZero"/>
        <c:crossBetween val="between"/>
        <c:majorUnit val="10"/>
        <c:minorUnit val="10"/>
      </c:valAx>
    </c:plotArea>
    <c:legend>
      <c:legendPos val="r"/>
    </c:legend>
    <c:plotVisOnly val="1"/>
  </c:chart>
  <c:spPr>
    <a:ln w="12700" cmpd="sng">
      <a:solidFill>
        <a:sysClr val="windowText" lastClr="000000"/>
      </a:solidFill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303146269360406"/>
          <c:y val="0.26150211992731681"/>
          <c:w val="0.77778968054078446"/>
          <c:h val="0.58537189582071458"/>
        </c:manualLayout>
      </c:layout>
      <c:lineChart>
        <c:grouping val="standard"/>
        <c:ser>
          <c:idx val="0"/>
          <c:order val="0"/>
          <c:tx>
            <c:v>%molar de 2MT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(HYD!$AC$3,HYD!$AC$7,HYD!$AC$11,HYD!$AC$15,HYD!$AC$19,HYD!$AC$23,HYD!$AC$27,HYD!$AC$31,HYD!$AC$35,HYD!$AC$39)</c:f>
              <c:numCache>
                <c:formatCode>0.0000</c:formatCode>
                <c:ptCount val="10"/>
                <c:pt idx="0">
                  <c:v>1.0865099827243383</c:v>
                </c:pt>
                <c:pt idx="1">
                  <c:v>1.1401137227358884</c:v>
                </c:pt>
                <c:pt idx="2">
                  <c:v>2.0147635982374363</c:v>
                </c:pt>
                <c:pt idx="3">
                  <c:v>0.55501238239650608</c:v>
                </c:pt>
                <c:pt idx="4">
                  <c:v>0.15059364555180316</c:v>
                </c:pt>
                <c:pt idx="5">
                  <c:v>0.42871925933337873</c:v>
                </c:pt>
                <c:pt idx="6">
                  <c:v>0.31113754248602837</c:v>
                </c:pt>
                <c:pt idx="7">
                  <c:v>1.1386027104769818</c:v>
                </c:pt>
                <c:pt idx="8">
                  <c:v>1.3539100926239189</c:v>
                </c:pt>
                <c:pt idx="9" formatCode="0.00000">
                  <c:v>1.4409390568382197E-4</c:v>
                </c:pt>
              </c:numCache>
            </c:numRef>
          </c:val>
        </c:ser>
        <c:ser>
          <c:idx val="1"/>
          <c:order val="1"/>
          <c:tx>
            <c:v>%molar de 6MT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(HYD!$AC$4,HYD!$AC$8,HYD!$AC$12,HYD!$AC$16,HYD!$AC$20,HYD!$AC$24,HYD!$AC$28,HYD!$AC$32,HYD!$AC$36,HYD!$AC$40)</c:f>
              <c:numCache>
                <c:formatCode>0.0000</c:formatCode>
                <c:ptCount val="10"/>
                <c:pt idx="0">
                  <c:v>5.432549913621691</c:v>
                </c:pt>
                <c:pt idx="1">
                  <c:v>7.4107391977832737</c:v>
                </c:pt>
                <c:pt idx="2">
                  <c:v>15.110726986780769</c:v>
                </c:pt>
                <c:pt idx="3">
                  <c:v>5.2726176327668073</c:v>
                </c:pt>
                <c:pt idx="4">
                  <c:v>1.2800459871903265</c:v>
                </c:pt>
                <c:pt idx="5">
                  <c:v>0.57162567911117157</c:v>
                </c:pt>
                <c:pt idx="6">
                  <c:v>0.73541600951243069</c:v>
                </c:pt>
                <c:pt idx="7">
                  <c:v>0.14232533880962273</c:v>
                </c:pt>
                <c:pt idx="8">
                  <c:v>0.13102355735070181</c:v>
                </c:pt>
                <c:pt idx="9" formatCode="0.000000">
                  <c:v>1.3630504591712889E-5</c:v>
                </c:pt>
              </c:numCache>
            </c:numRef>
          </c:val>
        </c:ser>
        <c:marker val="1"/>
        <c:axId val="61228544"/>
        <c:axId val="61230080"/>
      </c:lineChart>
      <c:catAx>
        <c:axId val="61228544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1230080"/>
        <c:crosses val="autoZero"/>
        <c:auto val="1"/>
        <c:lblAlgn val="ctr"/>
        <c:lblOffset val="100"/>
      </c:catAx>
      <c:valAx>
        <c:axId val="61230080"/>
        <c:scaling>
          <c:orientation val="minMax"/>
          <c:max val="18"/>
          <c:min val="0"/>
        </c:scaling>
        <c:axPos val="l"/>
        <c:numFmt formatCode="General" sourceLinked="0"/>
        <c:tickLblPos val="nextTo"/>
        <c:spPr>
          <a:ln w="25400">
            <a:solidFill>
              <a:schemeClr val="tx1"/>
            </a:solidFill>
          </a:ln>
        </c:spPr>
        <c:txPr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61228544"/>
        <c:crosses val="autoZero"/>
        <c:crossBetween val="between"/>
        <c:majorUnit val="3"/>
        <c:minorUnit val="3"/>
      </c:valAx>
    </c:plotArea>
    <c:legend>
      <c:legendPos val="r"/>
    </c:legend>
    <c:plotVisOnly val="1"/>
  </c:chart>
  <c:spPr>
    <a:solidFill>
      <a:sysClr val="window" lastClr="FFFFFF"/>
    </a:solidFill>
    <a:ln>
      <a:solidFill>
        <a:sysClr val="windowText" lastClr="000000"/>
      </a:solidFill>
    </a:ln>
  </c:spPr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333175566169041"/>
          <c:y val="0.26150211992731681"/>
          <c:w val="0.80525880986188203"/>
          <c:h val="0.58537189582071458"/>
        </c:manualLayout>
      </c:layout>
      <c:lineChart>
        <c:grouping val="standard"/>
        <c:ser>
          <c:idx val="0"/>
          <c:order val="0"/>
          <c:tx>
            <c:v>%molar de 2MT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(HYD!$AT$3,HYD!$AT$7,HYD!$AT$11,HYD!$AT$15,HYD!$AT$19,HYD!$AT$23,HYD!$AT$27,HYD!$AT$31,HYD!$AT$35,HYD!$AT$39)</c:f>
              <c:numCache>
                <c:formatCode>0.0000</c:formatCode>
                <c:ptCount val="10"/>
                <c:pt idx="0">
                  <c:v>1.5439426490089234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0.13936492033045561</c:v>
                </c:pt>
                <c:pt idx="6">
                  <c:v>0.21857111566823403</c:v>
                </c:pt>
                <c:pt idx="7">
                  <c:v>0.19076800892933804</c:v>
                </c:pt>
                <c:pt idx="8">
                  <c:v>0.11265508344774784</c:v>
                </c:pt>
                <c:pt idx="9">
                  <c:v>0.19630433694229812</c:v>
                </c:pt>
              </c:numCache>
            </c:numRef>
          </c:val>
        </c:ser>
        <c:ser>
          <c:idx val="1"/>
          <c:order val="1"/>
          <c:tx>
            <c:v>%molar de6MT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(HYD!$AT$4,HYD!$AT$8,HYD!$AT$12,HYD!$AT$16,HYD!$AT$20,HYD!$AT$24,HYD!$AT$28,HYD!$AT$32,HYD!$AT$36,HYD!$AT$40)</c:f>
              <c:numCache>
                <c:formatCode>0.0000</c:formatCode>
                <c:ptCount val="10"/>
                <c:pt idx="0">
                  <c:v>18.012664238437441</c:v>
                </c:pt>
                <c:pt idx="1">
                  <c:v>28.42798182561441</c:v>
                </c:pt>
                <c:pt idx="2">
                  <c:v>8.6114304567037614</c:v>
                </c:pt>
                <c:pt idx="3">
                  <c:v>2.4166556861597006</c:v>
                </c:pt>
                <c:pt idx="4">
                  <c:v>1.1987320247624993</c:v>
                </c:pt>
                <c:pt idx="5">
                  <c:v>1.0452369024784169</c:v>
                </c:pt>
                <c:pt idx="6">
                  <c:v>0.50999926989254618</c:v>
                </c:pt>
                <c:pt idx="7">
                  <c:v>0.15261440714347044</c:v>
                </c:pt>
                <c:pt idx="8">
                  <c:v>8.4491312585810857E-2</c:v>
                </c:pt>
                <c:pt idx="9">
                  <c:v>0.30536230191024155</c:v>
                </c:pt>
              </c:numCache>
            </c:numRef>
          </c:val>
        </c:ser>
        <c:marker val="1"/>
        <c:axId val="61357056"/>
        <c:axId val="61362944"/>
      </c:lineChart>
      <c:catAx>
        <c:axId val="61357056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61362944"/>
        <c:crosses val="autoZero"/>
        <c:auto val="1"/>
        <c:lblAlgn val="ctr"/>
        <c:lblOffset val="100"/>
      </c:catAx>
      <c:valAx>
        <c:axId val="61362944"/>
        <c:scaling>
          <c:orientation val="minMax"/>
          <c:max val="30"/>
          <c:min val="0"/>
        </c:scaling>
        <c:axPos val="l"/>
        <c:numFmt formatCode="General" sourceLinked="0"/>
        <c:tickLblPos val="nextTo"/>
        <c:spPr>
          <a:ln w="25400">
            <a:solidFill>
              <a:schemeClr val="tx1"/>
            </a:solidFill>
          </a:ln>
        </c:spPr>
        <c:crossAx val="61357056"/>
        <c:crosses val="autoZero"/>
        <c:crossBetween val="between"/>
        <c:majorUnit val="3"/>
        <c:minorUnit val="3"/>
      </c:valAx>
    </c:plotArea>
    <c:legend>
      <c:legendPos val="r"/>
    </c:legend>
    <c:plotVisOnly val="1"/>
  </c:chart>
  <c:spPr>
    <a:ln>
      <a:solidFill>
        <a:schemeClr val="tx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333175566169047"/>
          <c:y val="0.22135883701202236"/>
          <c:w val="0.80525880986188203"/>
          <c:h val="0.62551517644311783"/>
        </c:manualLayout>
      </c:layout>
      <c:lineChart>
        <c:grouping val="standard"/>
        <c:ser>
          <c:idx val="0"/>
          <c:order val="0"/>
          <c:tx>
            <c:v>%molar de 2MT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(HYD!$BK$3,HYD!$BK$7,HYD!$BK$11,HYD!$BK$15,HYD!$BK$19,HYD!$BK$23,HYD!$BK$27,HYD!$BK$31,HYD!$BK$35,HYD!$BK$39)</c:f>
              <c:numCache>
                <c:formatCode>0.0000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0.14942630073125363</c:v>
                </c:pt>
                <c:pt idx="6">
                  <c:v>0.16011051634020149</c:v>
                </c:pt>
                <c:pt idx="7">
                  <c:v>0.16074717638880362</c:v>
                </c:pt>
                <c:pt idx="8">
                  <c:v>0.11921214354248694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v>%molar de6MT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(HYD!$BK$4,HYD!$BK$8,HYD!$BK$12,HYD!$BK$16,HYD!$BK$20,HYD!$BK$24,HYD!$BK$28,HYD!$BK$32,HYD!$BK$36,HYD!$BK$40)</c:f>
              <c:numCache>
                <c:formatCode>0.0000</c:formatCode>
                <c:ptCount val="10"/>
                <c:pt idx="0">
                  <c:v>31.96835637298539</c:v>
                </c:pt>
                <c:pt idx="1">
                  <c:v>24.84043888000339</c:v>
                </c:pt>
                <c:pt idx="2">
                  <c:v>1.1753374585697676</c:v>
                </c:pt>
                <c:pt idx="3">
                  <c:v>0.76707577014784933</c:v>
                </c:pt>
                <c:pt idx="4">
                  <c:v>0.3618754999407372</c:v>
                </c:pt>
                <c:pt idx="5">
                  <c:v>0.1245219172760447</c:v>
                </c:pt>
                <c:pt idx="6">
                  <c:v>9.6066309804120883E-2</c:v>
                </c:pt>
                <c:pt idx="7">
                  <c:v>0.12859774111104291</c:v>
                </c:pt>
                <c:pt idx="8">
                  <c:v>0.2145818583764765</c:v>
                </c:pt>
                <c:pt idx="9">
                  <c:v>0.27226083675672935</c:v>
                </c:pt>
              </c:numCache>
            </c:numRef>
          </c:val>
        </c:ser>
        <c:marker val="1"/>
        <c:axId val="61392768"/>
        <c:axId val="61394304"/>
      </c:lineChart>
      <c:catAx>
        <c:axId val="61392768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61394304"/>
        <c:crosses val="autoZero"/>
        <c:auto val="1"/>
        <c:lblAlgn val="ctr"/>
        <c:lblOffset val="100"/>
      </c:catAx>
      <c:valAx>
        <c:axId val="61394304"/>
        <c:scaling>
          <c:orientation val="minMax"/>
          <c:max val="30"/>
          <c:min val="0"/>
        </c:scaling>
        <c:axPos val="l"/>
        <c:numFmt formatCode="General" sourceLinked="0"/>
        <c:tickLblPos val="nextTo"/>
        <c:spPr>
          <a:ln w="25400">
            <a:solidFill>
              <a:schemeClr val="tx1"/>
            </a:solidFill>
          </a:ln>
        </c:spPr>
        <c:crossAx val="61392768"/>
        <c:crosses val="autoZero"/>
        <c:crossBetween val="between"/>
        <c:majorUnit val="3"/>
        <c:minorUnit val="3"/>
      </c:valAx>
    </c:plotArea>
    <c:legend>
      <c:legendPos val="r"/>
    </c:legend>
    <c:plotVisOnly val="1"/>
  </c:chart>
  <c:spPr>
    <a:ln>
      <a:solidFill>
        <a:schemeClr val="tx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/>
    <c:plotArea>
      <c:layout>
        <c:manualLayout>
          <c:layoutTarget val="inner"/>
          <c:xMode val="edge"/>
          <c:yMode val="edge"/>
          <c:x val="9.3604119745364547E-2"/>
          <c:y val="0.16833773765900595"/>
          <c:w val="0.76202845961037713"/>
          <c:h val="0.70935927836997992"/>
        </c:manualLayout>
      </c:layout>
      <c:lineChart>
        <c:grouping val="standard"/>
        <c:ser>
          <c:idx val="3"/>
          <c:order val="0"/>
          <c:tx>
            <c:v>Lecho de alúmina</c:v>
          </c:tx>
          <c:cat>
            <c:numRef>
              <c:f>HYD!$A$46:$A$55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(HYD!$CC$5,HYD!$CC$9,HYD!$CC$13,HYD!$CC$17,HYD!$CC$21,HYD!$CC$25,HYD!$CC$29,HYD!$CC$33,HYD!$CC$37)</c:f>
              <c:numCache>
                <c:formatCode>General</c:formatCode>
                <c:ptCount val="9"/>
                <c:pt idx="0">
                  <c:v>1.4717224446854824</c:v>
                </c:pt>
                <c:pt idx="1">
                  <c:v>0.38111873186140899</c:v>
                </c:pt>
                <c:pt idx="2">
                  <c:v>4.7390532951200777E-2</c:v>
                </c:pt>
                <c:pt idx="3">
                  <c:v>0</c:v>
                </c:pt>
                <c:pt idx="4">
                  <c:v>8.1880149418796816E-2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9.3058978188860261E-2</c:v>
                </c:pt>
              </c:numCache>
            </c:numRef>
          </c:val>
        </c:ser>
        <c:marker val="1"/>
        <c:axId val="61438592"/>
        <c:axId val="61448576"/>
      </c:lineChart>
      <c:catAx>
        <c:axId val="61438592"/>
        <c:scaling>
          <c:orientation val="minMax"/>
        </c:scaling>
        <c:axPos val="b"/>
        <c:numFmt formatCode="General" sourceLinked="1"/>
        <c:tickLblPos val="nextTo"/>
        <c:spPr>
          <a:ln w="28575">
            <a:solidFill>
              <a:schemeClr val="tx1"/>
            </a:solidFill>
            <a:tailEnd type="none"/>
          </a:ln>
        </c:spPr>
        <c:crossAx val="61448576"/>
        <c:crosses val="autoZero"/>
        <c:auto val="1"/>
        <c:lblAlgn val="ctr"/>
        <c:lblOffset val="100"/>
        <c:tickLblSkip val="1"/>
      </c:catAx>
      <c:valAx>
        <c:axId val="61448576"/>
        <c:scaling>
          <c:orientation val="minMax"/>
          <c:max val="1.6"/>
          <c:min val="0"/>
        </c:scaling>
        <c:axPos val="l"/>
        <c:numFmt formatCode="General" sourceLinked="0"/>
        <c:tickLblPos val="nextTo"/>
        <c:spPr>
          <a:ln w="28575" cmpd="sng">
            <a:solidFill>
              <a:schemeClr val="tx1"/>
            </a:solidFill>
          </a:ln>
        </c:spPr>
        <c:crossAx val="61438592"/>
        <c:crosses val="autoZero"/>
        <c:crossBetween val="between"/>
        <c:majorUnit val="0.2"/>
        <c:minorUnit val="0.2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811553245772363"/>
          <c:y val="0.42241313678904774"/>
          <c:w val="0.14543014030701543"/>
          <c:h val="9.2371001404512695E-2"/>
        </c:manualLayout>
      </c:layout>
    </c:legend>
    <c:plotVisOnly val="1"/>
  </c:chart>
  <c:spPr>
    <a:ln w="0"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059120406125607"/>
          <c:y val="0.25146635879552526"/>
          <c:w val="0.80525880986188203"/>
          <c:h val="0.58537189582071458"/>
        </c:manualLayout>
      </c:layout>
      <c:lineChart>
        <c:grouping val="standard"/>
        <c:ser>
          <c:idx val="0"/>
          <c:order val="0"/>
          <c:tx>
            <c:v>%molar de 2MT</c:v>
          </c:tx>
          <c:cat>
            <c:numRef>
              <c:f>HDS!$A$46:$A$54</c:f>
              <c:numCache>
                <c:formatCode>General</c:formatCode>
                <c:ptCount val="9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</c:numCache>
            </c:numRef>
          </c:cat>
          <c:val>
            <c:numRef>
              <c:f>(HYD!$CB$3,HYD!$CB$7,HYD!$CB$11,HYD!$CB$15,HYD!$CB$19,HYD!$CB$23,HYD!$CB$27,HYD!$CB$31,HYD!$CB$35)</c:f>
              <c:numCache>
                <c:formatCode>General</c:formatCode>
                <c:ptCount val="9"/>
                <c:pt idx="0">
                  <c:v>0.45283767528784069</c:v>
                </c:pt>
                <c:pt idx="1">
                  <c:v>0.1385886297677851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%molar de6MT</c:v>
          </c:tx>
          <c:cat>
            <c:numRef>
              <c:f>HDS!$A$46:$A$54</c:f>
              <c:numCache>
                <c:formatCode>General</c:formatCode>
                <c:ptCount val="9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</c:numCache>
            </c:numRef>
          </c:cat>
          <c:val>
            <c:numRef>
              <c:f>(HYD!$CB$4,HYD!$CB$8,HYD!$CB$12,HYD!$CB$16,HYD!$CB$20,HYD!$CB$24,HYD!$CB$28,HYD!$CB$32,HYD!$CB$36)</c:f>
              <c:numCache>
                <c:formatCode>General</c:formatCode>
                <c:ptCount val="9"/>
                <c:pt idx="0">
                  <c:v>1.0188847693976417</c:v>
                </c:pt>
                <c:pt idx="1">
                  <c:v>0.24253010209362391</c:v>
                </c:pt>
                <c:pt idx="2">
                  <c:v>4.7390532951200777E-2</c:v>
                </c:pt>
                <c:pt idx="3">
                  <c:v>0</c:v>
                </c:pt>
                <c:pt idx="4">
                  <c:v>8.1880149418796816E-2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9.3058978188860261E-2</c:v>
                </c:pt>
              </c:numCache>
            </c:numRef>
          </c:val>
        </c:ser>
        <c:marker val="1"/>
        <c:axId val="66278144"/>
        <c:axId val="66279680"/>
      </c:lineChart>
      <c:catAx>
        <c:axId val="66278144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66279680"/>
        <c:crosses val="autoZero"/>
        <c:auto val="1"/>
        <c:lblAlgn val="ctr"/>
        <c:lblOffset val="100"/>
      </c:catAx>
      <c:valAx>
        <c:axId val="66279680"/>
        <c:scaling>
          <c:orientation val="minMax"/>
          <c:max val="1.2"/>
          <c:min val="0"/>
        </c:scaling>
        <c:axPos val="l"/>
        <c:numFmt formatCode="General" sourceLinked="0"/>
        <c:tickLblPos val="nextTo"/>
        <c:spPr>
          <a:ln w="25400">
            <a:solidFill>
              <a:schemeClr val="tx1"/>
            </a:solidFill>
          </a:ln>
        </c:spPr>
        <c:crossAx val="66278144"/>
        <c:crosses val="autoZero"/>
        <c:crossBetween val="between"/>
        <c:majorUnit val="0.2"/>
        <c:minorUnit val="0.2"/>
      </c:valAx>
    </c:plotArea>
    <c:legend>
      <c:legendPos val="r"/>
    </c:legend>
    <c:plotVisOnly val="1"/>
  </c:chart>
  <c:spPr>
    <a:ln>
      <a:solidFill>
        <a:schemeClr val="tx1"/>
      </a:solidFill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333175566169027"/>
          <c:y val="0.26150211992731681"/>
          <c:w val="0.57575061314057541"/>
          <c:h val="0.58537189582071458"/>
        </c:manualLayout>
      </c:layout>
      <c:lineChart>
        <c:grouping val="standard"/>
        <c:ser>
          <c:idx val="0"/>
          <c:order val="0"/>
          <c:tx>
            <c:v>%molar de bifenilo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(HDS!$AC$3,HDS!$AC$7,HDS!$AC$11,HDS!$AC$15,HDS!$AC$19,HDS!$AC$23,HDS!$AC$27,HDS!$AC$31,HDS!$AC$35,HDS!$AC$39)</c:f>
              <c:numCache>
                <c:formatCode>General</c:formatCode>
                <c:ptCount val="10"/>
                <c:pt idx="0">
                  <c:v>96.60270251454061</c:v>
                </c:pt>
                <c:pt idx="1">
                  <c:v>55.471019510137452</c:v>
                </c:pt>
                <c:pt idx="2">
                  <c:v>95.359162908534444</c:v>
                </c:pt>
                <c:pt idx="3">
                  <c:v>92.060122868813124</c:v>
                </c:pt>
                <c:pt idx="4">
                  <c:v>73.688477874073158</c:v>
                </c:pt>
                <c:pt idx="5">
                  <c:v>46.591591068566807</c:v>
                </c:pt>
                <c:pt idx="6">
                  <c:v>19.662402463419085</c:v>
                </c:pt>
                <c:pt idx="7">
                  <c:v>16.456625580882704</c:v>
                </c:pt>
                <c:pt idx="8">
                  <c:v>21.942337914282017</c:v>
                </c:pt>
                <c:pt idx="9">
                  <c:v>15.542922078288187</c:v>
                </c:pt>
              </c:numCache>
            </c:numRef>
          </c:val>
        </c:ser>
        <c:ser>
          <c:idx val="1"/>
          <c:order val="1"/>
          <c:tx>
            <c:v>%molar de ciclohexilbenceno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(HDS!$AC$4,HDS!$AC$8,HDS!$AC$12,HDS!$AC$16,HDS!$AC$20,HDS!$AC$24,HDS!$AC$28,HDS!$AC$32,HDS!$AC$36,HDS!$AC$40)</c:f>
              <c:numCache>
                <c:formatCode>General</c:formatCode>
                <c:ptCount val="10"/>
                <c:pt idx="0">
                  <c:v>2.2252050592596633</c:v>
                </c:pt>
                <c:pt idx="1">
                  <c:v>8.0630939269046245</c:v>
                </c:pt>
                <c:pt idx="2">
                  <c:v>1.4440143194583133</c:v>
                </c:pt>
                <c:pt idx="3">
                  <c:v>3.6764942284701334</c:v>
                </c:pt>
                <c:pt idx="4">
                  <c:v>14.587773552571019</c:v>
                </c:pt>
                <c:pt idx="5">
                  <c:v>2.3692415871928185</c:v>
                </c:pt>
                <c:pt idx="6">
                  <c:v>33.973843484388837</c:v>
                </c:pt>
                <c:pt idx="7">
                  <c:v>38.606483761815191</c:v>
                </c:pt>
                <c:pt idx="8">
                  <c:v>63.894874227664104</c:v>
                </c:pt>
                <c:pt idx="9">
                  <c:v>50.609942354147982</c:v>
                </c:pt>
              </c:numCache>
            </c:numRef>
          </c:val>
        </c:ser>
        <c:marker val="1"/>
        <c:axId val="57571584"/>
        <c:axId val="57905152"/>
      </c:lineChart>
      <c:catAx>
        <c:axId val="57571584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57905152"/>
        <c:crosses val="autoZero"/>
        <c:auto val="1"/>
        <c:lblAlgn val="ctr"/>
        <c:lblOffset val="100"/>
      </c:catAx>
      <c:valAx>
        <c:axId val="57905152"/>
        <c:scaling>
          <c:orientation val="minMax"/>
          <c:max val="100"/>
          <c:min val="0"/>
        </c:scaling>
        <c:axPos val="l"/>
        <c:numFmt formatCode="General" sourceLinked="0"/>
        <c:tickLblPos val="nextTo"/>
        <c:spPr>
          <a:ln w="25400">
            <a:solidFill>
              <a:schemeClr val="tx1"/>
            </a:solidFill>
          </a:ln>
        </c:spPr>
        <c:crossAx val="57571584"/>
        <c:crosses val="autoZero"/>
        <c:crossBetween val="between"/>
        <c:majorUnit val="10"/>
        <c:minorUnit val="10"/>
      </c:valAx>
    </c:plotArea>
    <c:legend>
      <c:legendPos val="r"/>
    </c:legend>
    <c:plotVisOnly val="1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395822397200372"/>
          <c:y val="5.372520718422942E-2"/>
          <c:w val="0.80202777777777778"/>
          <c:h val="0.7037872522586136"/>
        </c:manualLayout>
      </c:layout>
      <c:lineChart>
        <c:grouping val="standard"/>
        <c:ser>
          <c:idx val="0"/>
          <c:order val="0"/>
          <c:tx>
            <c:v>Reaccion de HDS del DBT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Competitivas!$AI$4:$AI$13</c:f>
              <c:numCache>
                <c:formatCode>General</c:formatCode>
                <c:ptCount val="10"/>
                <c:pt idx="0">
                  <c:v>77.69967737314029</c:v>
                </c:pt>
                <c:pt idx="1">
                  <c:v>10.215169619264564</c:v>
                </c:pt>
                <c:pt idx="2">
                  <c:v>16.373327117305319</c:v>
                </c:pt>
                <c:pt idx="3">
                  <c:v>97.085086250578769</c:v>
                </c:pt>
                <c:pt idx="4">
                  <c:v>21.741947439836245</c:v>
                </c:pt>
                <c:pt idx="5">
                  <c:v>89.217148466301524</c:v>
                </c:pt>
                <c:pt idx="6">
                  <c:v>18.974536243759143</c:v>
                </c:pt>
                <c:pt idx="7">
                  <c:v>20.214043365727061</c:v>
                </c:pt>
                <c:pt idx="8">
                  <c:v>14.999420105050323</c:v>
                </c:pt>
                <c:pt idx="9">
                  <c:v>7.1989556155376171</c:v>
                </c:pt>
              </c:numCache>
            </c:numRef>
          </c:val>
        </c:ser>
        <c:ser>
          <c:idx val="1"/>
          <c:order val="1"/>
          <c:tx>
            <c:v>Reaccion de HYD del 2MN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Competitivas!$AJ$4:$AJ$13</c:f>
              <c:numCache>
                <c:formatCode>0.0000</c:formatCode>
                <c:ptCount val="10"/>
                <c:pt idx="0">
                  <c:v>88.595749141571559</c:v>
                </c:pt>
                <c:pt idx="1">
                  <c:v>19.056719757377294</c:v>
                </c:pt>
                <c:pt idx="2">
                  <c:v>3.7928023884163933</c:v>
                </c:pt>
                <c:pt idx="3">
                  <c:v>8.5649741870605887</c:v>
                </c:pt>
                <c:pt idx="4">
                  <c:v>0.28125525993816386</c:v>
                </c:pt>
                <c:pt idx="5">
                  <c:v>0.25283890143582499</c:v>
                </c:pt>
                <c:pt idx="6">
                  <c:v>0.25784668222309409</c:v>
                </c:pt>
                <c:pt idx="7">
                  <c:v>0.22361515347744287</c:v>
                </c:pt>
                <c:pt idx="8">
                  <c:v>0.18020203918080646</c:v>
                </c:pt>
                <c:pt idx="9">
                  <c:v>0.19812185497229431</c:v>
                </c:pt>
              </c:numCache>
            </c:numRef>
          </c:val>
        </c:ser>
        <c:marker val="1"/>
        <c:axId val="66564480"/>
        <c:axId val="66566016"/>
      </c:lineChart>
      <c:catAx>
        <c:axId val="66564480"/>
        <c:scaling>
          <c:orientation val="minMax"/>
        </c:scaling>
        <c:axPos val="b"/>
        <c:numFmt formatCode="General" sourceLinked="1"/>
        <c:tickLblPos val="nextTo"/>
        <c:crossAx val="66566016"/>
        <c:crosses val="autoZero"/>
        <c:auto val="1"/>
        <c:lblAlgn val="ctr"/>
        <c:lblOffset val="100"/>
      </c:catAx>
      <c:valAx>
        <c:axId val="66566016"/>
        <c:scaling>
          <c:orientation val="minMax"/>
          <c:max val="100"/>
          <c:min val="0"/>
        </c:scaling>
        <c:axPos val="l"/>
        <c:numFmt formatCode="General" sourceLinked="1"/>
        <c:tickLblPos val="nextTo"/>
        <c:crossAx val="66564480"/>
        <c:crosses val="autoZero"/>
        <c:crossBetween val="between"/>
        <c:majorUnit val="20"/>
        <c:minorUnit val="4"/>
      </c:valAx>
    </c:plotArea>
    <c:legend>
      <c:legendPos val="r"/>
      <c:layout>
        <c:manualLayout>
          <c:xMode val="edge"/>
          <c:yMode val="edge"/>
          <c:x val="0.67376377952755961"/>
          <c:y val="1.9275062511999973E-2"/>
          <c:w val="0.32623622047244133"/>
          <c:h val="0.18818371916329921"/>
        </c:manualLayout>
      </c:layout>
      <c:txPr>
        <a:bodyPr/>
        <a:lstStyle/>
        <a:p>
          <a:pPr>
            <a:defRPr sz="800"/>
          </a:pPr>
          <a:endParaRPr lang="es-ES"/>
        </a:p>
      </c:txPr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729155730533691"/>
          <c:y val="0.24277252769067637"/>
          <c:w val="0.6963611111111111"/>
          <c:h val="0.53909879926061355"/>
        </c:manualLayout>
      </c:layout>
      <c:lineChart>
        <c:grouping val="standard"/>
        <c:ser>
          <c:idx val="0"/>
          <c:order val="0"/>
          <c:tx>
            <c:v>Reaccion de HDS del DBT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Competitivas!$AI$17:$AI$26</c:f>
              <c:numCache>
                <c:formatCode>General</c:formatCode>
                <c:ptCount val="10"/>
                <c:pt idx="0">
                  <c:v>99.758111914388067</c:v>
                </c:pt>
                <c:pt idx="1">
                  <c:v>15.844837625018179</c:v>
                </c:pt>
                <c:pt idx="2">
                  <c:v>24.9385006899163</c:v>
                </c:pt>
                <c:pt idx="3">
                  <c:v>31.583067900577717</c:v>
                </c:pt>
                <c:pt idx="4">
                  <c:v>35.870189645398938</c:v>
                </c:pt>
                <c:pt idx="5">
                  <c:v>15.366766237631145</c:v>
                </c:pt>
                <c:pt idx="6">
                  <c:v>25.432855765893216</c:v>
                </c:pt>
                <c:pt idx="7">
                  <c:v>100</c:v>
                </c:pt>
                <c:pt idx="8">
                  <c:v>100</c:v>
                </c:pt>
                <c:pt idx="9">
                  <c:v>21.241796849758785</c:v>
                </c:pt>
              </c:numCache>
            </c:numRef>
          </c:val>
        </c:ser>
        <c:ser>
          <c:idx val="1"/>
          <c:order val="1"/>
          <c:tx>
            <c:v>Reaccion de HYD del 2MN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Competitivas!$AJ$17:$AJ$26</c:f>
              <c:numCache>
                <c:formatCode>0.0000</c:formatCode>
                <c:ptCount val="10"/>
                <c:pt idx="0">
                  <c:v>13.37158622557358</c:v>
                </c:pt>
                <c:pt idx="1">
                  <c:v>9.8216289952169635</c:v>
                </c:pt>
                <c:pt idx="2">
                  <c:v>5.3446479393788797</c:v>
                </c:pt>
                <c:pt idx="3">
                  <c:v>2.0895129519679947</c:v>
                </c:pt>
                <c:pt idx="4">
                  <c:v>0.31880032959317273</c:v>
                </c:pt>
                <c:pt idx="5">
                  <c:v>0.27472214328092814</c:v>
                </c:pt>
                <c:pt idx="6">
                  <c:v>0.3894808124601804</c:v>
                </c:pt>
                <c:pt idx="7">
                  <c:v>0.20516818958117838</c:v>
                </c:pt>
                <c:pt idx="8">
                  <c:v>0.24448526500603773</c:v>
                </c:pt>
                <c:pt idx="9">
                  <c:v>2.9829730820910498</c:v>
                </c:pt>
              </c:numCache>
            </c:numRef>
          </c:val>
        </c:ser>
        <c:marker val="1"/>
        <c:axId val="67703168"/>
        <c:axId val="67727360"/>
      </c:lineChart>
      <c:catAx>
        <c:axId val="67703168"/>
        <c:scaling>
          <c:orientation val="minMax"/>
        </c:scaling>
        <c:axPos val="b"/>
        <c:numFmt formatCode="General" sourceLinked="1"/>
        <c:tickLblPos val="nextTo"/>
        <c:crossAx val="67727360"/>
        <c:crosses val="autoZero"/>
        <c:auto val="1"/>
        <c:lblAlgn val="ctr"/>
        <c:lblOffset val="100"/>
      </c:catAx>
      <c:valAx>
        <c:axId val="67727360"/>
        <c:scaling>
          <c:orientation val="minMax"/>
          <c:max val="100"/>
          <c:min val="0"/>
        </c:scaling>
        <c:axPos val="l"/>
        <c:numFmt formatCode="General" sourceLinked="1"/>
        <c:tickLblPos val="nextTo"/>
        <c:crossAx val="6770316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65431933508311546"/>
          <c:y val="1.7587057236895149E-3"/>
          <c:w val="0.32623622047244133"/>
          <c:h val="0.18290390546640195"/>
        </c:manualLayout>
      </c:layout>
      <c:txPr>
        <a:bodyPr/>
        <a:lstStyle/>
        <a:p>
          <a:pPr>
            <a:defRPr sz="800"/>
          </a:pPr>
          <a:endParaRPr lang="es-ES"/>
        </a:p>
      </c:txPr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6801618547681574"/>
          <c:y val="0.15723468736290219"/>
          <c:w val="0.76178937007874126"/>
          <c:h val="0.59348481499392358"/>
        </c:manualLayout>
      </c:layout>
      <c:lineChart>
        <c:grouping val="standard"/>
        <c:ser>
          <c:idx val="0"/>
          <c:order val="0"/>
          <c:tx>
            <c:v>Reaccion de HDS del DBT</c:v>
          </c:tx>
          <c:cat>
            <c:numRef>
              <c:f>Competitivas!$AH$31:$AH$38</c:f>
              <c:numCache>
                <c:formatCode>General</c:formatCode>
                <c:ptCount val="8"/>
                <c:pt idx="0">
                  <c:v>90</c:v>
                </c:pt>
                <c:pt idx="1">
                  <c:v>120</c:v>
                </c:pt>
                <c:pt idx="2">
                  <c:v>150</c:v>
                </c:pt>
                <c:pt idx="3">
                  <c:v>180</c:v>
                </c:pt>
                <c:pt idx="4">
                  <c:v>210</c:v>
                </c:pt>
                <c:pt idx="5">
                  <c:v>240</c:v>
                </c:pt>
                <c:pt idx="6">
                  <c:v>270</c:v>
                </c:pt>
                <c:pt idx="7">
                  <c:v>300</c:v>
                </c:pt>
              </c:numCache>
            </c:numRef>
          </c:cat>
          <c:val>
            <c:numRef>
              <c:f>Competitivas!$AI$31:$AI$38</c:f>
              <c:numCache>
                <c:formatCode>General</c:formatCode>
                <c:ptCount val="8"/>
                <c:pt idx="0">
                  <c:v>71.239351315161827</c:v>
                </c:pt>
                <c:pt idx="1">
                  <c:v>92.094061989325013</c:v>
                </c:pt>
                <c:pt idx="2">
                  <c:v>99.830144942429527</c:v>
                </c:pt>
                <c:pt idx="3">
                  <c:v>44.47119821341645</c:v>
                </c:pt>
                <c:pt idx="4">
                  <c:v>44.482231465534639</c:v>
                </c:pt>
                <c:pt idx="5">
                  <c:v>21.344932854606217</c:v>
                </c:pt>
                <c:pt idx="6">
                  <c:v>29.847958465051402</c:v>
                </c:pt>
                <c:pt idx="7">
                  <c:v>34.245637795504877</c:v>
                </c:pt>
              </c:numCache>
            </c:numRef>
          </c:val>
        </c:ser>
        <c:ser>
          <c:idx val="1"/>
          <c:order val="1"/>
          <c:tx>
            <c:v>Reaccion de HYD del 2MN</c:v>
          </c:tx>
          <c:cat>
            <c:numRef>
              <c:f>Competitivas!$AH$31:$AH$38</c:f>
              <c:numCache>
                <c:formatCode>General</c:formatCode>
                <c:ptCount val="8"/>
                <c:pt idx="0">
                  <c:v>90</c:v>
                </c:pt>
                <c:pt idx="1">
                  <c:v>120</c:v>
                </c:pt>
                <c:pt idx="2">
                  <c:v>150</c:v>
                </c:pt>
                <c:pt idx="3">
                  <c:v>180</c:v>
                </c:pt>
                <c:pt idx="4">
                  <c:v>210</c:v>
                </c:pt>
                <c:pt idx="5">
                  <c:v>240</c:v>
                </c:pt>
                <c:pt idx="6">
                  <c:v>270</c:v>
                </c:pt>
                <c:pt idx="7">
                  <c:v>300</c:v>
                </c:pt>
              </c:numCache>
            </c:numRef>
          </c:cat>
          <c:val>
            <c:numRef>
              <c:f>Competitivas!$AJ$31:$AJ$38</c:f>
              <c:numCache>
                <c:formatCode>0.0000</c:formatCode>
                <c:ptCount val="8"/>
                <c:pt idx="0">
                  <c:v>0.74247732624620799</c:v>
                </c:pt>
                <c:pt idx="1">
                  <c:v>0.40890018612855106</c:v>
                </c:pt>
                <c:pt idx="2">
                  <c:v>0.33398848529484015</c:v>
                </c:pt>
                <c:pt idx="3">
                  <c:v>0.38139050364466631</c:v>
                </c:pt>
                <c:pt idx="4">
                  <c:v>0.33398848529484015</c:v>
                </c:pt>
                <c:pt idx="5">
                  <c:v>0.29363574869454956</c:v>
                </c:pt>
                <c:pt idx="6">
                  <c:v>0.32417667218283752</c:v>
                </c:pt>
                <c:pt idx="7">
                  <c:v>0.39024577662545812</c:v>
                </c:pt>
              </c:numCache>
            </c:numRef>
          </c:val>
        </c:ser>
        <c:marker val="1"/>
        <c:axId val="67740032"/>
        <c:axId val="67741568"/>
      </c:lineChart>
      <c:catAx>
        <c:axId val="67740032"/>
        <c:scaling>
          <c:orientation val="minMax"/>
        </c:scaling>
        <c:axPos val="b"/>
        <c:numFmt formatCode="General" sourceLinked="1"/>
        <c:tickLblPos val="nextTo"/>
        <c:crossAx val="67741568"/>
        <c:crosses val="autoZero"/>
        <c:auto val="1"/>
        <c:lblAlgn val="ctr"/>
        <c:lblOffset val="100"/>
      </c:catAx>
      <c:valAx>
        <c:axId val="67741568"/>
        <c:scaling>
          <c:orientation val="minMax"/>
          <c:max val="100"/>
          <c:min val="0"/>
        </c:scaling>
        <c:axPos val="l"/>
        <c:numFmt formatCode="General" sourceLinked="1"/>
        <c:tickLblPos val="nextTo"/>
        <c:crossAx val="6774003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68536111111111109"/>
          <c:y val="4.6938295403078012E-4"/>
          <c:w val="0.31463888888888941"/>
          <c:h val="0.19632250610852339"/>
        </c:manualLayout>
      </c:layout>
      <c:txPr>
        <a:bodyPr/>
        <a:lstStyle/>
        <a:p>
          <a:pPr>
            <a:defRPr sz="800"/>
          </a:pPr>
          <a:endParaRPr lang="es-ES"/>
        </a:p>
      </c:txPr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729155730533691"/>
          <c:y val="0.12472807707072747"/>
          <c:w val="0.76025000000000065"/>
          <c:h val="0.63308843636901035"/>
        </c:manualLayout>
      </c:layout>
      <c:lineChart>
        <c:grouping val="standard"/>
        <c:ser>
          <c:idx val="0"/>
          <c:order val="0"/>
          <c:tx>
            <c:v>Reaccion de HDS del DBT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Competitivas!$AI$44:$AI$53</c:f>
              <c:numCache>
                <c:formatCode>General</c:formatCode>
                <c:ptCount val="10"/>
                <c:pt idx="0">
                  <c:v>100.00000000000001</c:v>
                </c:pt>
                <c:pt idx="1">
                  <c:v>30.681408135202496</c:v>
                </c:pt>
                <c:pt idx="2">
                  <c:v>2.6657425891336137</c:v>
                </c:pt>
                <c:pt idx="3">
                  <c:v>9.1526491875480502</c:v>
                </c:pt>
                <c:pt idx="4">
                  <c:v>18.560114131240567</c:v>
                </c:pt>
                <c:pt idx="5">
                  <c:v>11.15408573224267</c:v>
                </c:pt>
                <c:pt idx="6">
                  <c:v>17.666015723692983</c:v>
                </c:pt>
                <c:pt idx="7">
                  <c:v>39.691939357522472</c:v>
                </c:pt>
                <c:pt idx="8">
                  <c:v>4.3054653099037754</c:v>
                </c:pt>
                <c:pt idx="9">
                  <c:v>19.447361218811896</c:v>
                </c:pt>
              </c:numCache>
            </c:numRef>
          </c:val>
        </c:ser>
        <c:ser>
          <c:idx val="1"/>
          <c:order val="1"/>
          <c:tx>
            <c:v>Reaccion de HYD del 2MN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Competitivas!$AJ$44:$AJ$53</c:f>
              <c:numCache>
                <c:formatCode>0.0000</c:formatCode>
                <c:ptCount val="10"/>
                <c:pt idx="0">
                  <c:v>0.66254991139443264</c:v>
                </c:pt>
                <c:pt idx="1">
                  <c:v>0.18810300107623487</c:v>
                </c:pt>
                <c:pt idx="2">
                  <c:v>0.15825619039621977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0.35781430715726248</c:v>
                </c:pt>
              </c:numCache>
            </c:numRef>
          </c:val>
        </c:ser>
        <c:marker val="1"/>
        <c:axId val="67774720"/>
        <c:axId val="67788800"/>
      </c:lineChart>
      <c:catAx>
        <c:axId val="67774720"/>
        <c:scaling>
          <c:orientation val="minMax"/>
        </c:scaling>
        <c:axPos val="b"/>
        <c:numFmt formatCode="General" sourceLinked="1"/>
        <c:tickLblPos val="nextTo"/>
        <c:crossAx val="67788800"/>
        <c:crosses val="autoZero"/>
        <c:auto val="1"/>
        <c:lblAlgn val="ctr"/>
        <c:lblOffset val="100"/>
      </c:catAx>
      <c:valAx>
        <c:axId val="67788800"/>
        <c:scaling>
          <c:orientation val="minMax"/>
          <c:max val="100"/>
          <c:min val="0"/>
        </c:scaling>
        <c:axPos val="l"/>
        <c:numFmt formatCode="General" sourceLinked="1"/>
        <c:tickLblPos val="nextTo"/>
        <c:crossAx val="67774720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543044619422653"/>
          <c:y val="9.2559188821867517E-4"/>
          <c:w val="0.32623622047244133"/>
          <c:h val="0.19268577218650468"/>
        </c:manualLayout>
      </c:layout>
      <c:txPr>
        <a:bodyPr/>
        <a:lstStyle/>
        <a:p>
          <a:pPr>
            <a:defRPr sz="800"/>
          </a:pPr>
          <a:endParaRPr lang="es-ES"/>
        </a:p>
      </c:txPr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60252265356635"/>
          <c:y val="0.17706827498257441"/>
          <c:w val="0.72814998772173312"/>
          <c:h val="0.6089079693368088"/>
        </c:manualLayout>
      </c:layout>
      <c:lineChart>
        <c:grouping val="standard"/>
        <c:ser>
          <c:idx val="0"/>
          <c:order val="0"/>
          <c:tx>
            <c:v>% Ciclohexilbeceno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(Competitivas!$L$3,Competitivas!$L$7,Competitivas!$L$11,Competitivas!$L$15,Competitivas!$L$19,Competitivas!$L$23,Competitivas!$L$27,Competitivas!$L$31,Competitivas!$L$35,Competitivas!$L$39)</c:f>
              <c:numCache>
                <c:formatCode>0.00</c:formatCode>
                <c:ptCount val="10"/>
                <c:pt idx="0">
                  <c:v>64.619819529386945</c:v>
                </c:pt>
                <c:pt idx="1">
                  <c:v>6.6821907425868874</c:v>
                </c:pt>
                <c:pt idx="2">
                  <c:v>5.9750955676698245</c:v>
                </c:pt>
                <c:pt idx="3">
                  <c:v>26.702813069490631</c:v>
                </c:pt>
                <c:pt idx="4">
                  <c:v>18.23296730680142</c:v>
                </c:pt>
                <c:pt idx="5">
                  <c:v>64.421132510783508</c:v>
                </c:pt>
                <c:pt idx="6">
                  <c:v>5.1361168582822501</c:v>
                </c:pt>
                <c:pt idx="7">
                  <c:v>10.301396162405727</c:v>
                </c:pt>
                <c:pt idx="8">
                  <c:v>4.6573288387811091</c:v>
                </c:pt>
                <c:pt idx="9">
                  <c:v>1.8832434925849155</c:v>
                </c:pt>
              </c:numCache>
            </c:numRef>
          </c:val>
        </c:ser>
        <c:ser>
          <c:idx val="1"/>
          <c:order val="1"/>
          <c:tx>
            <c:v>% Bifenilo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(Competitivas!$L$4,Competitivas!$L$8,Competitivas!$L$12,Competitivas!$L$16,Competitivas!$L$20,Competitivas!$L$24,Competitivas!$L$28,Competitivas!$L$32,Competitivas!$L$36,Competitivas!$L$40)</c:f>
              <c:numCache>
                <c:formatCode>0.00</c:formatCode>
                <c:ptCount val="10"/>
                <c:pt idx="0">
                  <c:v>13.079857843753347</c:v>
                </c:pt>
                <c:pt idx="1">
                  <c:v>3.5329788766776771</c:v>
                </c:pt>
                <c:pt idx="2">
                  <c:v>10.398231549635495</c:v>
                </c:pt>
                <c:pt idx="3">
                  <c:v>70.382273181088138</c:v>
                </c:pt>
                <c:pt idx="4">
                  <c:v>3.5089801330348243</c:v>
                </c:pt>
                <c:pt idx="5">
                  <c:v>24.796015955518019</c:v>
                </c:pt>
                <c:pt idx="6">
                  <c:v>13.838419385476893</c:v>
                </c:pt>
                <c:pt idx="7">
                  <c:v>9.9126472033213346</c:v>
                </c:pt>
                <c:pt idx="8">
                  <c:v>10.342091266269215</c:v>
                </c:pt>
                <c:pt idx="9">
                  <c:v>5.3157121229527018</c:v>
                </c:pt>
              </c:numCache>
            </c:numRef>
          </c:val>
        </c:ser>
        <c:marker val="1"/>
        <c:axId val="67822720"/>
        <c:axId val="67824256"/>
      </c:lineChart>
      <c:catAx>
        <c:axId val="67822720"/>
        <c:scaling>
          <c:orientation val="minMax"/>
        </c:scaling>
        <c:axPos val="b"/>
        <c:numFmt formatCode="General" sourceLinked="1"/>
        <c:tickLblPos val="nextTo"/>
        <c:crossAx val="67824256"/>
        <c:crosses val="autoZero"/>
        <c:auto val="1"/>
        <c:lblAlgn val="ctr"/>
        <c:lblOffset val="100"/>
      </c:catAx>
      <c:valAx>
        <c:axId val="67824256"/>
        <c:scaling>
          <c:orientation val="minMax"/>
          <c:max val="80"/>
          <c:min val="0"/>
        </c:scaling>
        <c:axPos val="l"/>
        <c:numFmt formatCode="0.00" sourceLinked="1"/>
        <c:tickLblPos val="nextTo"/>
        <c:crossAx val="6782272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9958417894475002"/>
          <c:y val="5.0431700737294093E-3"/>
          <c:w val="0.38375323985523241"/>
          <c:h val="0.28780696623119362"/>
        </c:manualLayout>
      </c:layout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5964370940545874"/>
          <c:y val="0.18495908085465229"/>
          <c:w val="0.69330901150439805"/>
          <c:h val="0.58099115470092433"/>
        </c:manualLayout>
      </c:layout>
      <c:lineChart>
        <c:grouping val="standard"/>
        <c:ser>
          <c:idx val="0"/>
          <c:order val="0"/>
          <c:tx>
            <c:v>% Ciclohexilbeceno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(Competitivas!$L$46,Competitivas!$L$50,Competitivas!$L$54,Competitivas!$L$58,Competitivas!$L$62,Competitivas!$L$66,Competitivas!$L$70,Competitivas!$L$74,Competitivas!$L$78,Competitivas!$L$82)</c:f>
              <c:numCache>
                <c:formatCode>0.00</c:formatCode>
                <c:ptCount val="10"/>
                <c:pt idx="0">
                  <c:v>93.50040409658061</c:v>
                </c:pt>
                <c:pt idx="1">
                  <c:v>14.304061981770706</c:v>
                </c:pt>
                <c:pt idx="2">
                  <c:v>18.882015542631123</c:v>
                </c:pt>
                <c:pt idx="3">
                  <c:v>17.477608747812166</c:v>
                </c:pt>
                <c:pt idx="4">
                  <c:v>13.932273507139884</c:v>
                </c:pt>
                <c:pt idx="5">
                  <c:v>4.6863573825111242</c:v>
                </c:pt>
                <c:pt idx="6">
                  <c:v>9.1677302373924245</c:v>
                </c:pt>
                <c:pt idx="7">
                  <c:v>50.961581391834549</c:v>
                </c:pt>
                <c:pt idx="8">
                  <c:v>29.642093992194507</c:v>
                </c:pt>
                <c:pt idx="9">
                  <c:v>6.9763998874933328</c:v>
                </c:pt>
              </c:numCache>
            </c:numRef>
          </c:val>
        </c:ser>
        <c:ser>
          <c:idx val="1"/>
          <c:order val="1"/>
          <c:tx>
            <c:v>% Bifenilo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(Competitivas!$L$47,Competitivas!$L$51,Competitivas!$L$55,Competitivas!$L$59,Competitivas!$L$63,Competitivas!$L$67,Competitivas!$L$71,Competitivas!$L$75,Competitivas!$L$79,Competitivas!$L$83)</c:f>
              <c:numCache>
                <c:formatCode>0.00</c:formatCode>
                <c:ptCount val="10"/>
                <c:pt idx="0">
                  <c:v>6.2577078178074599</c:v>
                </c:pt>
                <c:pt idx="1">
                  <c:v>1.5407756432474731</c:v>
                </c:pt>
                <c:pt idx="2">
                  <c:v>6.0564851472851764</c:v>
                </c:pt>
                <c:pt idx="3">
                  <c:v>14.105459152765549</c:v>
                </c:pt>
                <c:pt idx="4">
                  <c:v>21.937916138259052</c:v>
                </c:pt>
                <c:pt idx="5">
                  <c:v>10.680408855120021</c:v>
                </c:pt>
                <c:pt idx="6">
                  <c:v>16.265125528500793</c:v>
                </c:pt>
                <c:pt idx="7">
                  <c:v>49.038418608165451</c:v>
                </c:pt>
                <c:pt idx="8">
                  <c:v>70.357906007805497</c:v>
                </c:pt>
                <c:pt idx="9">
                  <c:v>14.26539696226545</c:v>
                </c:pt>
              </c:numCache>
            </c:numRef>
          </c:val>
        </c:ser>
        <c:marker val="1"/>
        <c:axId val="67644800"/>
        <c:axId val="67666688"/>
      </c:lineChart>
      <c:catAx>
        <c:axId val="67644800"/>
        <c:scaling>
          <c:orientation val="minMax"/>
        </c:scaling>
        <c:axPos val="b"/>
        <c:numFmt formatCode="General" sourceLinked="1"/>
        <c:tickLblPos val="nextTo"/>
        <c:crossAx val="67666688"/>
        <c:crosses val="autoZero"/>
        <c:auto val="1"/>
        <c:lblAlgn val="ctr"/>
        <c:lblOffset val="100"/>
      </c:catAx>
      <c:valAx>
        <c:axId val="67666688"/>
        <c:scaling>
          <c:orientation val="minMax"/>
          <c:max val="100"/>
          <c:min val="0"/>
        </c:scaling>
        <c:axPos val="l"/>
        <c:numFmt formatCode="0.00" sourceLinked="1"/>
        <c:tickLblPos val="nextTo"/>
        <c:crossAx val="67644800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7802013110958683"/>
          <c:y val="1.2406659542952576E-2"/>
          <c:w val="0.41364857829040652"/>
          <c:h val="0.17106821074225817"/>
        </c:manualLayout>
      </c:layout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5780842011396612"/>
          <c:y val="8.2154621414484166E-2"/>
          <c:w val="0.81668383583115334"/>
          <c:h val="0.67545924398645962"/>
        </c:manualLayout>
      </c:layout>
      <c:lineChart>
        <c:grouping val="standard"/>
        <c:ser>
          <c:idx val="0"/>
          <c:order val="0"/>
          <c:tx>
            <c:v>% Ciclohexilbeceno</c:v>
          </c:tx>
          <c:cat>
            <c:numRef>
              <c:f>Competitivas!$AH$31:$AH$38</c:f>
              <c:numCache>
                <c:formatCode>General</c:formatCode>
                <c:ptCount val="8"/>
                <c:pt idx="0">
                  <c:v>90</c:v>
                </c:pt>
                <c:pt idx="1">
                  <c:v>120</c:v>
                </c:pt>
                <c:pt idx="2">
                  <c:v>150</c:v>
                </c:pt>
                <c:pt idx="3">
                  <c:v>180</c:v>
                </c:pt>
                <c:pt idx="4">
                  <c:v>210</c:v>
                </c:pt>
                <c:pt idx="5">
                  <c:v>240</c:v>
                </c:pt>
                <c:pt idx="6">
                  <c:v>270</c:v>
                </c:pt>
                <c:pt idx="7">
                  <c:v>300</c:v>
                </c:pt>
              </c:numCache>
            </c:numRef>
          </c:cat>
          <c:val>
            <c:numRef>
              <c:f>(Competitivas!$L$98,Competitivas!$L$102,Competitivas!$L$106,Competitivas!$L$110,Competitivas!$L$114,Competitivas!$L$118,Competitivas!$L$122,Competitivas!$L$126)</c:f>
              <c:numCache>
                <c:formatCode>0.00</c:formatCode>
                <c:ptCount val="8"/>
                <c:pt idx="0">
                  <c:v>66.655572796937705</c:v>
                </c:pt>
                <c:pt idx="1">
                  <c:v>91.275128348275416</c:v>
                </c:pt>
                <c:pt idx="2">
                  <c:v>99.205192820333721</c:v>
                </c:pt>
                <c:pt idx="3">
                  <c:v>35.591893999369276</c:v>
                </c:pt>
                <c:pt idx="4">
                  <c:v>29.022497650542039</c:v>
                </c:pt>
                <c:pt idx="5">
                  <c:v>10.877715329732579</c:v>
                </c:pt>
                <c:pt idx="6">
                  <c:v>17.834756396859731</c:v>
                </c:pt>
                <c:pt idx="7">
                  <c:v>19.282256727566889</c:v>
                </c:pt>
              </c:numCache>
            </c:numRef>
          </c:val>
        </c:ser>
        <c:ser>
          <c:idx val="1"/>
          <c:order val="1"/>
          <c:tx>
            <c:v>% Bifenilo</c:v>
          </c:tx>
          <c:cat>
            <c:numRef>
              <c:f>Competitivas!$AH$31:$AH$38</c:f>
              <c:numCache>
                <c:formatCode>General</c:formatCode>
                <c:ptCount val="8"/>
                <c:pt idx="0">
                  <c:v>90</c:v>
                </c:pt>
                <c:pt idx="1">
                  <c:v>120</c:v>
                </c:pt>
                <c:pt idx="2">
                  <c:v>150</c:v>
                </c:pt>
                <c:pt idx="3">
                  <c:v>180</c:v>
                </c:pt>
                <c:pt idx="4">
                  <c:v>210</c:v>
                </c:pt>
                <c:pt idx="5">
                  <c:v>240</c:v>
                </c:pt>
                <c:pt idx="6">
                  <c:v>270</c:v>
                </c:pt>
                <c:pt idx="7">
                  <c:v>300</c:v>
                </c:pt>
              </c:numCache>
            </c:numRef>
          </c:cat>
          <c:val>
            <c:numRef>
              <c:f>(Competitivas!$L$99,Competitivas!$L$103,Competitivas!$L$107,Competitivas!$L$111,Competitivas!$L$115,Competitivas!$L$119,Competitivas!$L$123,Competitivas!$L$127)</c:f>
              <c:numCache>
                <c:formatCode>0.00</c:formatCode>
                <c:ptCount val="8"/>
                <c:pt idx="0">
                  <c:v>4.5837785182241175</c:v>
                </c:pt>
                <c:pt idx="1">
                  <c:v>0.81893364104959288</c:v>
                </c:pt>
                <c:pt idx="2">
                  <c:v>0.62495212209580808</c:v>
                </c:pt>
                <c:pt idx="3">
                  <c:v>8.8793042140471723</c:v>
                </c:pt>
                <c:pt idx="4">
                  <c:v>15.459733814992598</c:v>
                </c:pt>
                <c:pt idx="5">
                  <c:v>10.467217524873638</c:v>
                </c:pt>
                <c:pt idx="6">
                  <c:v>12.013202068191671</c:v>
                </c:pt>
                <c:pt idx="7">
                  <c:v>14.963381067937988</c:v>
                </c:pt>
              </c:numCache>
            </c:numRef>
          </c:val>
        </c:ser>
        <c:marker val="1"/>
        <c:axId val="67836160"/>
        <c:axId val="67840640"/>
      </c:lineChart>
      <c:catAx>
        <c:axId val="67836160"/>
        <c:scaling>
          <c:orientation val="minMax"/>
        </c:scaling>
        <c:axPos val="b"/>
        <c:numFmt formatCode="General" sourceLinked="1"/>
        <c:tickLblPos val="nextTo"/>
        <c:crossAx val="67840640"/>
        <c:crosses val="autoZero"/>
        <c:auto val="1"/>
        <c:lblAlgn val="ctr"/>
        <c:lblOffset val="100"/>
      </c:catAx>
      <c:valAx>
        <c:axId val="67840640"/>
        <c:scaling>
          <c:orientation val="minMax"/>
          <c:max val="100"/>
          <c:min val="0"/>
        </c:scaling>
        <c:axPos val="l"/>
        <c:numFmt formatCode="0.00" sourceLinked="1"/>
        <c:tickLblPos val="nextTo"/>
        <c:crossAx val="67836160"/>
        <c:crosses val="autoZero"/>
        <c:crossBetween val="between"/>
        <c:majorUnit val="20"/>
        <c:minorUnit val="4"/>
      </c:valAx>
    </c:plotArea>
    <c:legend>
      <c:legendPos val="r"/>
      <c:layout>
        <c:manualLayout>
          <c:xMode val="edge"/>
          <c:yMode val="edge"/>
          <c:x val="0.62457805074477668"/>
          <c:y val="5.0817599542377924E-4"/>
          <c:w val="0.36709065865521606"/>
          <c:h val="0.17862106200941968"/>
        </c:manualLayout>
      </c:layout>
      <c:txPr>
        <a:bodyPr/>
        <a:lstStyle/>
        <a:p>
          <a:pPr>
            <a:defRPr sz="800"/>
          </a:pPr>
          <a:endParaRPr lang="es-ES"/>
        </a:p>
      </c:txPr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661397107139741"/>
          <c:y val="7.7542438016204404E-2"/>
          <c:w val="0.7916899640311289"/>
          <c:h val="0.67491509030666264"/>
        </c:manualLayout>
      </c:layout>
      <c:lineChart>
        <c:grouping val="standard"/>
        <c:ser>
          <c:idx val="0"/>
          <c:order val="0"/>
          <c:tx>
            <c:v>% Ciclohexilbeceno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(Competitivas!$L$133,Competitivas!$L$137,Competitivas!$L$141,Competitivas!$L$145,Competitivas!$L$149,Competitivas!$L$153,Competitivas!$L$157,Competitivas!$L$161,Competitivas!$L$165,Competitivas!$L$169)</c:f>
              <c:numCache>
                <c:formatCode>0.00</c:formatCode>
                <c:ptCount val="10"/>
                <c:pt idx="0">
                  <c:v>98.999854620461875</c:v>
                </c:pt>
                <c:pt idx="1">
                  <c:v>29.879041227832889</c:v>
                </c:pt>
                <c:pt idx="2">
                  <c:v>2.2205799254122076</c:v>
                </c:pt>
                <c:pt idx="3">
                  <c:v>4.6643347652213833</c:v>
                </c:pt>
                <c:pt idx="4">
                  <c:v>6.3463687804396338</c:v>
                </c:pt>
                <c:pt idx="5">
                  <c:v>3.6427558043985018</c:v>
                </c:pt>
                <c:pt idx="6">
                  <c:v>6.7847813336837479</c:v>
                </c:pt>
                <c:pt idx="7">
                  <c:v>20.227639981681424</c:v>
                </c:pt>
                <c:pt idx="8">
                  <c:v>0</c:v>
                </c:pt>
                <c:pt idx="9">
                  <c:v>6.1443299897736035</c:v>
                </c:pt>
              </c:numCache>
            </c:numRef>
          </c:val>
        </c:ser>
        <c:ser>
          <c:idx val="1"/>
          <c:order val="1"/>
          <c:tx>
            <c:v>% Bifenilo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(Competitivas!$L$134,Competitivas!$L$138,Competitivas!$L$142,Competitivas!$L$146,Competitivas!$L$150,Competitivas!$L$154,Competitivas!$L$158,Competitivas!$L$162,Competitivas!$L$166,Competitivas!$L$170)</c:f>
              <c:numCache>
                <c:formatCode>0.00</c:formatCode>
                <c:ptCount val="10"/>
                <c:pt idx="0">
                  <c:v>1.000145379538133</c:v>
                </c:pt>
                <c:pt idx="1">
                  <c:v>0.80236690736960681</c:v>
                </c:pt>
                <c:pt idx="2">
                  <c:v>0.44516266372140623</c:v>
                </c:pt>
                <c:pt idx="3">
                  <c:v>4.4883144223266678</c:v>
                </c:pt>
                <c:pt idx="4">
                  <c:v>12.213745350800934</c:v>
                </c:pt>
                <c:pt idx="5">
                  <c:v>7.5113299278441694</c:v>
                </c:pt>
                <c:pt idx="6">
                  <c:v>10.881234390009235</c:v>
                </c:pt>
                <c:pt idx="7">
                  <c:v>19.464299375841048</c:v>
                </c:pt>
                <c:pt idx="8">
                  <c:v>4.3054653099037754</c:v>
                </c:pt>
                <c:pt idx="9">
                  <c:v>13.303031229038293</c:v>
                </c:pt>
              </c:numCache>
            </c:numRef>
          </c:val>
        </c:ser>
        <c:marker val="1"/>
        <c:axId val="67867008"/>
        <c:axId val="77533184"/>
      </c:lineChart>
      <c:catAx>
        <c:axId val="67867008"/>
        <c:scaling>
          <c:orientation val="minMax"/>
        </c:scaling>
        <c:axPos val="b"/>
        <c:numFmt formatCode="General" sourceLinked="1"/>
        <c:tickLblPos val="nextTo"/>
        <c:crossAx val="77533184"/>
        <c:crosses val="autoZero"/>
        <c:auto val="1"/>
        <c:lblAlgn val="ctr"/>
        <c:lblOffset val="100"/>
      </c:catAx>
      <c:valAx>
        <c:axId val="77533184"/>
        <c:scaling>
          <c:orientation val="minMax"/>
          <c:max val="100"/>
          <c:min val="0"/>
        </c:scaling>
        <c:axPos val="l"/>
        <c:numFmt formatCode="0.00" sourceLinked="1"/>
        <c:tickLblPos val="nextTo"/>
        <c:crossAx val="67867008"/>
        <c:crosses val="autoZero"/>
        <c:crossBetween val="between"/>
        <c:majorUnit val="2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3293385414468664"/>
          <c:y val="4.4204279949717857E-3"/>
          <c:w val="0.46428904898864481"/>
          <c:h val="0.20267020929243609"/>
        </c:manualLayout>
      </c:layout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5473600174978144"/>
          <c:y val="0.18632228132098871"/>
          <c:w val="0.76515288713910845"/>
          <c:h val="0.55254216927251221"/>
        </c:manualLayout>
      </c:layout>
      <c:lineChart>
        <c:grouping val="standard"/>
        <c:ser>
          <c:idx val="0"/>
          <c:order val="0"/>
          <c:tx>
            <c:v>% 6MT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(Competitivas!$AB$47,Competitivas!$AB$51,Competitivas!$AB$55,Competitivas!$AB$59,Competitivas!$AB$63,Competitivas!$AB$67,Competitivas!$AB$71,Competitivas!$AB$75,Competitivas!$AB$79,Competitivas!$AB$83)</c:f>
              <c:numCache>
                <c:formatCode>0.00</c:formatCode>
                <c:ptCount val="10"/>
                <c:pt idx="0">
                  <c:v>12.836722776550637</c:v>
                </c:pt>
                <c:pt idx="1">
                  <c:v>9.8216289952169635</c:v>
                </c:pt>
                <c:pt idx="2">
                  <c:v>5.3446479393788797</c:v>
                </c:pt>
                <c:pt idx="3">
                  <c:v>2.0895129519679947</c:v>
                </c:pt>
                <c:pt idx="4">
                  <c:v>0.20628256620734708</c:v>
                </c:pt>
                <c:pt idx="5">
                  <c:v>0.16025458358054143</c:v>
                </c:pt>
                <c:pt idx="6">
                  <c:v>0.30292952080236252</c:v>
                </c:pt>
                <c:pt idx="7">
                  <c:v>0.13677879305411891</c:v>
                </c:pt>
                <c:pt idx="8">
                  <c:v>0.16299017667069182</c:v>
                </c:pt>
                <c:pt idx="9">
                  <c:v>1.8982555976943043</c:v>
                </c:pt>
              </c:numCache>
            </c:numRef>
          </c:val>
        </c:ser>
        <c:ser>
          <c:idx val="1"/>
          <c:order val="1"/>
          <c:tx>
            <c:v>%2MT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(Competitivas!$AB$46,Competitivas!$AB$50,Competitivas!$AB$54,Competitivas!$AB$58,Competitivas!$AB$62,Competitivas!$AB$66,Competitivas!$AB$70,Competitivas!$AB$74,Competitivas!$AB$78,Competitivas!$AB$82)</c:f>
              <c:numCache>
                <c:formatCode>0.00</c:formatCode>
                <c:ptCount val="10"/>
                <c:pt idx="0">
                  <c:v>0.53486344902294336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0.11251776338582566</c:v>
                </c:pt>
                <c:pt idx="5">
                  <c:v>0.11446755970038672</c:v>
                </c:pt>
                <c:pt idx="6">
                  <c:v>8.6551291657817858E-2</c:v>
                </c:pt>
                <c:pt idx="7">
                  <c:v>6.8389396527059457E-2</c:v>
                </c:pt>
                <c:pt idx="8">
                  <c:v>8.1495088335345911E-2</c:v>
                </c:pt>
                <c:pt idx="9">
                  <c:v>1.0847174843967453</c:v>
                </c:pt>
              </c:numCache>
            </c:numRef>
          </c:val>
        </c:ser>
        <c:marker val="1"/>
        <c:axId val="77547008"/>
        <c:axId val="77555584"/>
      </c:lineChart>
      <c:catAx>
        <c:axId val="77547008"/>
        <c:scaling>
          <c:orientation val="minMax"/>
        </c:scaling>
        <c:axPos val="b"/>
        <c:numFmt formatCode="General" sourceLinked="1"/>
        <c:tickLblPos val="nextTo"/>
        <c:crossAx val="77555584"/>
        <c:crosses val="autoZero"/>
        <c:auto val="1"/>
        <c:lblAlgn val="ctr"/>
        <c:lblOffset val="100"/>
      </c:catAx>
      <c:valAx>
        <c:axId val="77555584"/>
        <c:scaling>
          <c:orientation val="minMax"/>
        </c:scaling>
        <c:axPos val="l"/>
        <c:numFmt formatCode="General" sourceLinked="0"/>
        <c:tickLblPos val="nextTo"/>
        <c:crossAx val="775470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322222222222228"/>
          <c:y val="1.1192909242376365E-2"/>
          <c:w val="0.18011111111111133"/>
          <c:h val="0.17215113747818928"/>
        </c:manualLayout>
      </c:layout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155555555555552"/>
          <c:y val="0.16304119761097174"/>
          <c:w val="0.77055555555555622"/>
          <c:h val="0.62266584833208338"/>
        </c:manualLayout>
      </c:layout>
      <c:lineChart>
        <c:grouping val="standard"/>
        <c:ser>
          <c:idx val="0"/>
          <c:order val="0"/>
          <c:tx>
            <c:v>% 6MT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(Competitivas!$AB$134,Competitivas!$AB$138,Competitivas!$AB$142,Competitivas!$AB$146,Competitivas!$AB$150,Competitivas!$AB$154,Competitivas!$AB$158,Competitivas!$AB$162,Competitivas!$AB$166,Competitivas!$AB$170)</c:f>
              <c:numCache>
                <c:formatCode>0.00</c:formatCode>
                <c:ptCount val="10"/>
                <c:pt idx="0">
                  <c:v>0.66254991139443264</c:v>
                </c:pt>
                <c:pt idx="1">
                  <c:v>0.18810300107623487</c:v>
                </c:pt>
                <c:pt idx="2">
                  <c:v>0.15825619039621977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0.35781430715726248</c:v>
                </c:pt>
              </c:numCache>
            </c:numRef>
          </c:val>
        </c:ser>
        <c:ser>
          <c:idx val="1"/>
          <c:order val="1"/>
          <c:tx>
            <c:v>%2MT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(Competitivas!$AB$133,Competitivas!$AB$137,Competitivas!$AB$141,Competitivas!$AB$145,Competitivas!$AB$149,Competitivas!$AB$153,Competitivas!$AB$157,Competitivas!$AB$161,Competitivas!$AB$165,Competitivas!$AB$169)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marker val="1"/>
        <c:axId val="77589120"/>
        <c:axId val="77607296"/>
      </c:lineChart>
      <c:catAx>
        <c:axId val="77589120"/>
        <c:scaling>
          <c:orientation val="minMax"/>
        </c:scaling>
        <c:axPos val="b"/>
        <c:numFmt formatCode="General" sourceLinked="1"/>
        <c:tickLblPos val="nextTo"/>
        <c:crossAx val="77607296"/>
        <c:crosses val="autoZero"/>
        <c:auto val="1"/>
        <c:lblAlgn val="ctr"/>
        <c:lblOffset val="100"/>
      </c:catAx>
      <c:valAx>
        <c:axId val="77607296"/>
        <c:scaling>
          <c:orientation val="minMax"/>
        </c:scaling>
        <c:axPos val="l"/>
        <c:numFmt formatCode="General" sourceLinked="0"/>
        <c:tickLblPos val="nextTo"/>
        <c:crossAx val="77589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1988888888888978"/>
          <c:y val="4.6377279920170204E-4"/>
          <c:w val="0.18011111111111133"/>
          <c:h val="0.17258407097519091"/>
        </c:manualLayout>
      </c:layout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78895339302417"/>
          <c:y val="0.26150211992731681"/>
          <c:w val="0.56119286401660706"/>
          <c:h val="0.58537189582071458"/>
        </c:manualLayout>
      </c:layout>
      <c:lineChart>
        <c:grouping val="standard"/>
        <c:ser>
          <c:idx val="0"/>
          <c:order val="0"/>
          <c:tx>
            <c:v>%molar de bifenilo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(HDS!$L$3,HDS!$L$7,HDS!$L$11,HDS!$L$15,HDS!$L$19,HDS!$L$23,HDS!$L$27,HDS!$L$31,HDS!$L$35,HDS!$L$39)</c:f>
              <c:numCache>
                <c:formatCode>General</c:formatCode>
                <c:ptCount val="10"/>
                <c:pt idx="0">
                  <c:v>99.281020487147956</c:v>
                </c:pt>
                <c:pt idx="1">
                  <c:v>94.458764933198054</c:v>
                </c:pt>
                <c:pt idx="2">
                  <c:v>92.701700135412693</c:v>
                </c:pt>
                <c:pt idx="3">
                  <c:v>93.896519898060404</c:v>
                </c:pt>
                <c:pt idx="4">
                  <c:v>86.181541027882659</c:v>
                </c:pt>
                <c:pt idx="5">
                  <c:v>72.491463740546706</c:v>
                </c:pt>
                <c:pt idx="6">
                  <c:v>51.361205035917827</c:v>
                </c:pt>
                <c:pt idx="7">
                  <c:v>59.686569699413418</c:v>
                </c:pt>
                <c:pt idx="8">
                  <c:v>40.142534673833097</c:v>
                </c:pt>
                <c:pt idx="9">
                  <c:v>15.214996561229784</c:v>
                </c:pt>
              </c:numCache>
            </c:numRef>
          </c:val>
        </c:ser>
        <c:ser>
          <c:idx val="1"/>
          <c:order val="1"/>
          <c:tx>
            <c:v>%molar de ciclohexilbenceno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HDS!$CI$47:$CI$56</c:f>
              <c:numCache>
                <c:formatCode>0.0000</c:formatCode>
                <c:ptCount val="10"/>
                <c:pt idx="0">
                  <c:v>0.71897951285204098</c:v>
                </c:pt>
                <c:pt idx="1">
                  <c:v>0.66024789657568417</c:v>
                </c:pt>
                <c:pt idx="2">
                  <c:v>0.3732358557904798</c:v>
                </c:pt>
                <c:pt idx="3">
                  <c:v>0</c:v>
                </c:pt>
                <c:pt idx="4">
                  <c:v>0</c:v>
                </c:pt>
                <c:pt idx="5">
                  <c:v>0.84382036665732396</c:v>
                </c:pt>
                <c:pt idx="6">
                  <c:v>1.0571756460780697</c:v>
                </c:pt>
                <c:pt idx="7">
                  <c:v>2.3831596535832835</c:v>
                </c:pt>
                <c:pt idx="8">
                  <c:v>3.9321565670587981</c:v>
                </c:pt>
                <c:pt idx="9">
                  <c:v>0.55248379610885434</c:v>
                </c:pt>
              </c:numCache>
            </c:numRef>
          </c:val>
        </c:ser>
        <c:marker val="1"/>
        <c:axId val="57483264"/>
        <c:axId val="57484800"/>
      </c:lineChart>
      <c:catAx>
        <c:axId val="57483264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ysClr val="windowText" lastClr="000000"/>
            </a:solidFill>
          </a:ln>
        </c:spPr>
        <c:crossAx val="57484800"/>
        <c:crosses val="autoZero"/>
        <c:auto val="1"/>
        <c:lblAlgn val="ctr"/>
        <c:lblOffset val="100"/>
      </c:catAx>
      <c:valAx>
        <c:axId val="57484800"/>
        <c:scaling>
          <c:orientation val="minMax"/>
          <c:max val="100"/>
          <c:min val="0"/>
        </c:scaling>
        <c:axPos val="l"/>
        <c:numFmt formatCode="General" sourceLinked="0"/>
        <c:tickLblPos val="nextTo"/>
        <c:spPr>
          <a:ln w="25400">
            <a:solidFill>
              <a:sysClr val="windowText" lastClr="000000"/>
            </a:solidFill>
          </a:ln>
        </c:spPr>
        <c:crossAx val="57483264"/>
        <c:crosses val="autoZero"/>
        <c:crossBetween val="between"/>
        <c:majorUnit val="10"/>
        <c:minorUnit val="10"/>
      </c:valAx>
    </c:plotArea>
    <c:legend>
      <c:legendPos val="r"/>
    </c:legend>
    <c:plotVisOnly val="1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6044444444444486"/>
          <c:y val="0.13431640433932293"/>
          <c:w val="0.77888888888888985"/>
          <c:h val="0.64226538212519946"/>
        </c:manualLayout>
      </c:layout>
      <c:lineChart>
        <c:grouping val="standard"/>
        <c:ser>
          <c:idx val="0"/>
          <c:order val="0"/>
          <c:tx>
            <c:v>% 6MT</c:v>
          </c:tx>
          <c:cat>
            <c:numRef>
              <c:f>Competitivas!$AH$31:$AH$38</c:f>
              <c:numCache>
                <c:formatCode>General</c:formatCode>
                <c:ptCount val="8"/>
                <c:pt idx="0">
                  <c:v>90</c:v>
                </c:pt>
                <c:pt idx="1">
                  <c:v>120</c:v>
                </c:pt>
                <c:pt idx="2">
                  <c:v>150</c:v>
                </c:pt>
                <c:pt idx="3">
                  <c:v>180</c:v>
                </c:pt>
                <c:pt idx="4">
                  <c:v>210</c:v>
                </c:pt>
                <c:pt idx="5">
                  <c:v>240</c:v>
                </c:pt>
                <c:pt idx="6">
                  <c:v>270</c:v>
                </c:pt>
                <c:pt idx="7">
                  <c:v>300</c:v>
                </c:pt>
              </c:numCache>
            </c:numRef>
          </c:cat>
          <c:val>
            <c:numRef>
              <c:f>(Competitivas!$AB$99,Competitivas!$AB$103,Competitivas!$AB$107,Competitivas!$AB$111,Competitivas!$AB$115,Competitivas!$AB$119,Competitivas!$AB$123,Competitivas!$AB$127)</c:f>
              <c:numCache>
                <c:formatCode>0.00</c:formatCode>
                <c:ptCount val="8"/>
                <c:pt idx="0">
                  <c:v>0.44548639574772481</c:v>
                </c:pt>
                <c:pt idx="1">
                  <c:v>0.18872316282856202</c:v>
                </c:pt>
                <c:pt idx="2">
                  <c:v>0.12524568198556504</c:v>
                </c:pt>
                <c:pt idx="3">
                  <c:v>0.17602638629753828</c:v>
                </c:pt>
                <c:pt idx="4">
                  <c:v>0.12524568198556504</c:v>
                </c:pt>
                <c:pt idx="5">
                  <c:v>8.8090724608364854E-2</c:v>
                </c:pt>
                <c:pt idx="6">
                  <c:v>0.12967066887313503</c:v>
                </c:pt>
                <c:pt idx="7">
                  <c:v>0.16724818998233915</c:v>
                </c:pt>
              </c:numCache>
            </c:numRef>
          </c:val>
        </c:ser>
        <c:ser>
          <c:idx val="1"/>
          <c:order val="1"/>
          <c:tx>
            <c:v>% 2MT</c:v>
          </c:tx>
          <c:cat>
            <c:numRef>
              <c:f>Competitivas!$AH$31:$AH$38</c:f>
              <c:numCache>
                <c:formatCode>General</c:formatCode>
                <c:ptCount val="8"/>
                <c:pt idx="0">
                  <c:v>90</c:v>
                </c:pt>
                <c:pt idx="1">
                  <c:v>120</c:v>
                </c:pt>
                <c:pt idx="2">
                  <c:v>150</c:v>
                </c:pt>
                <c:pt idx="3">
                  <c:v>180</c:v>
                </c:pt>
                <c:pt idx="4">
                  <c:v>210</c:v>
                </c:pt>
                <c:pt idx="5">
                  <c:v>240</c:v>
                </c:pt>
                <c:pt idx="6">
                  <c:v>270</c:v>
                </c:pt>
                <c:pt idx="7">
                  <c:v>300</c:v>
                </c:pt>
              </c:numCache>
            </c:numRef>
          </c:cat>
          <c:val>
            <c:numRef>
              <c:f>(Competitivas!$AB$98,Competitivas!$AB$102,Competitivas!$AB$106,Competitivas!$AB$110,Competitivas!$AB$114,Competitivas!$AB$118,Competitivas!$AB$122,Competitivas!$AB$126)</c:f>
              <c:numCache>
                <c:formatCode>0.00</c:formatCode>
                <c:ptCount val="8"/>
                <c:pt idx="0">
                  <c:v>0.29699093049848319</c:v>
                </c:pt>
                <c:pt idx="1">
                  <c:v>0.22017702329998906</c:v>
                </c:pt>
                <c:pt idx="2">
                  <c:v>0.20874280330927511</c:v>
                </c:pt>
                <c:pt idx="3">
                  <c:v>0.20536411734712803</c:v>
                </c:pt>
                <c:pt idx="4">
                  <c:v>0.20874280330927511</c:v>
                </c:pt>
                <c:pt idx="5">
                  <c:v>0.20554502408618469</c:v>
                </c:pt>
                <c:pt idx="6">
                  <c:v>0.1945060033097025</c:v>
                </c:pt>
                <c:pt idx="7">
                  <c:v>0.22299758664311894</c:v>
                </c:pt>
              </c:numCache>
            </c:numRef>
          </c:val>
        </c:ser>
        <c:marker val="1"/>
        <c:axId val="77628928"/>
        <c:axId val="77630464"/>
      </c:lineChart>
      <c:catAx>
        <c:axId val="77628928"/>
        <c:scaling>
          <c:orientation val="minMax"/>
        </c:scaling>
        <c:axPos val="b"/>
        <c:numFmt formatCode="General" sourceLinked="1"/>
        <c:tickLblPos val="nextTo"/>
        <c:crossAx val="77630464"/>
        <c:crosses val="autoZero"/>
        <c:auto val="1"/>
        <c:lblAlgn val="ctr"/>
        <c:lblOffset val="100"/>
      </c:catAx>
      <c:valAx>
        <c:axId val="77630464"/>
        <c:scaling>
          <c:orientation val="minMax"/>
          <c:max val="0.5"/>
          <c:min val="0"/>
        </c:scaling>
        <c:axPos val="l"/>
        <c:numFmt formatCode="General" sourceLinked="0"/>
        <c:tickLblPos val="nextTo"/>
        <c:crossAx val="77628928"/>
        <c:crosses val="autoZero"/>
        <c:crossBetween val="between"/>
        <c:majorUnit val="0.1"/>
        <c:minorUnit val="0.1"/>
      </c:valAx>
    </c:plotArea>
    <c:legend>
      <c:legendPos val="r"/>
      <c:layout>
        <c:manualLayout>
          <c:xMode val="edge"/>
          <c:yMode val="edge"/>
          <c:x val="0.80322222222222228"/>
          <c:y val="1.3001240382554547E-3"/>
          <c:w val="0.18011111111111133"/>
          <c:h val="0.17229518565786245"/>
        </c:manualLayout>
      </c:layout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691484655665163"/>
          <c:y val="0.17706827498257441"/>
          <c:w val="0.78924611878845952"/>
          <c:h val="0.6089079693368088"/>
        </c:manualLayout>
      </c:layout>
      <c:lineChart>
        <c:grouping val="standard"/>
        <c:ser>
          <c:idx val="0"/>
          <c:order val="0"/>
          <c:tx>
            <c:v>% 6MT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(Competitivas!$AB$4,Competitivas!$AB$8,Competitivas!$AB$12,Competitivas!$AB$16,Competitivas!$AB$20,Competitivas!$AB$24,Competitivas!$AB$28,Competitivas!$AB$32,Competitivas!$AB$36,Competitivas!$AB$40)</c:f>
              <c:numCache>
                <c:formatCode>0.00</c:formatCode>
                <c:ptCount val="10"/>
                <c:pt idx="0">
                  <c:v>88.595749141571559</c:v>
                </c:pt>
                <c:pt idx="1">
                  <c:v>19.056719757377294</c:v>
                </c:pt>
                <c:pt idx="2">
                  <c:v>3.7928023884163933</c:v>
                </c:pt>
                <c:pt idx="3">
                  <c:v>8.5649741870605887</c:v>
                </c:pt>
                <c:pt idx="4">
                  <c:v>0.28125525993816386</c:v>
                </c:pt>
                <c:pt idx="5">
                  <c:v>0.16089748273188861</c:v>
                </c:pt>
                <c:pt idx="6">
                  <c:v>0.12892334111154705</c:v>
                </c:pt>
                <c:pt idx="7">
                  <c:v>8.9446061390977161E-2</c:v>
                </c:pt>
                <c:pt idx="8">
                  <c:v>8.008979519146954E-2</c:v>
                </c:pt>
                <c:pt idx="9">
                  <c:v>8.4909366416697551E-2</c:v>
                </c:pt>
              </c:numCache>
            </c:numRef>
          </c:val>
        </c:ser>
        <c:ser>
          <c:idx val="1"/>
          <c:order val="1"/>
          <c:tx>
            <c:v>% 2MT</c:v>
          </c:tx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(Competitivas!$AB$3,Competitivas!$AB$7,Competitivas!$AB$11,Competitivas!$AB$15,Competitivas!$AB$19,Competitivas!$AB$23,Competitivas!$AB$27,Competitivas!$AB$31,Competitivas!$AB$35,Competitivas!$AB$39)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9.1941418703936365E-2</c:v>
                </c:pt>
                <c:pt idx="6">
                  <c:v>0.12892334111154705</c:v>
                </c:pt>
                <c:pt idx="7">
                  <c:v>0.13416909208646571</c:v>
                </c:pt>
                <c:pt idx="8">
                  <c:v>0.10011224398933691</c:v>
                </c:pt>
                <c:pt idx="9">
                  <c:v>0.11321248855559676</c:v>
                </c:pt>
              </c:numCache>
            </c:numRef>
          </c:val>
        </c:ser>
        <c:marker val="1"/>
        <c:axId val="77647232"/>
        <c:axId val="77726848"/>
      </c:lineChart>
      <c:catAx>
        <c:axId val="77647232"/>
        <c:scaling>
          <c:orientation val="minMax"/>
        </c:scaling>
        <c:axPos val="b"/>
        <c:numFmt formatCode="General" sourceLinked="1"/>
        <c:tickLblPos val="nextTo"/>
        <c:crossAx val="77726848"/>
        <c:crosses val="autoZero"/>
        <c:auto val="1"/>
        <c:lblAlgn val="ctr"/>
        <c:lblOffset val="100"/>
      </c:catAx>
      <c:valAx>
        <c:axId val="77726848"/>
        <c:scaling>
          <c:orientation val="minMax"/>
          <c:max val="80"/>
          <c:min val="0"/>
        </c:scaling>
        <c:axPos val="l"/>
        <c:numFmt formatCode="General" sourceLinked="0"/>
        <c:tickLblPos val="nextTo"/>
        <c:crossAx val="77647232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9958417894474958"/>
          <c:y val="5.0431700737294093E-3"/>
          <c:w val="0.38375323985523241"/>
          <c:h val="0.17395182672502871"/>
        </c:manualLayout>
      </c:layout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0810437031423273"/>
          <c:y val="2.6833512008182087E-2"/>
          <c:w val="0.68029783389637488"/>
          <c:h val="0.75914260717410365"/>
        </c:manualLayout>
      </c:layout>
      <c:lineChart>
        <c:grouping val="standard"/>
        <c:ser>
          <c:idx val="0"/>
          <c:order val="0"/>
          <c:tx>
            <c:v>% Ciclohexilbeceno</c:v>
          </c:tx>
          <c:spPr>
            <a:ln>
              <a:noFill/>
            </a:ln>
          </c:spPr>
          <c:marker>
            <c:symbol val="diamond"/>
            <c:size val="3"/>
          </c:marker>
          <c:trendline>
            <c:spPr>
              <a:ln w="12700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  <c:trendlineType val="poly"/>
            <c:order val="5"/>
          </c:trendline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(Competitivas!$L$3,Competitivas!$L$7,Competitivas!$L$11,Competitivas!$L$15,Competitivas!$L$19,Competitivas!$L$23,Competitivas!$L$27,Competitivas!$L$31,Competitivas!$L$35,Competitivas!$L$39)</c:f>
              <c:numCache>
                <c:formatCode>0.00</c:formatCode>
                <c:ptCount val="10"/>
                <c:pt idx="0">
                  <c:v>64.619819529386945</c:v>
                </c:pt>
                <c:pt idx="1">
                  <c:v>6.6821907425868874</c:v>
                </c:pt>
                <c:pt idx="2">
                  <c:v>5.9750955676698245</c:v>
                </c:pt>
                <c:pt idx="3">
                  <c:v>26.702813069490631</c:v>
                </c:pt>
                <c:pt idx="4">
                  <c:v>18.23296730680142</c:v>
                </c:pt>
                <c:pt idx="5">
                  <c:v>64.421132510783508</c:v>
                </c:pt>
                <c:pt idx="6">
                  <c:v>5.1361168582822501</c:v>
                </c:pt>
                <c:pt idx="7">
                  <c:v>10.301396162405727</c:v>
                </c:pt>
                <c:pt idx="8">
                  <c:v>4.6573288387811091</c:v>
                </c:pt>
                <c:pt idx="9">
                  <c:v>1.8832434925849155</c:v>
                </c:pt>
              </c:numCache>
            </c:numRef>
          </c:val>
        </c:ser>
        <c:ser>
          <c:idx val="1"/>
          <c:order val="1"/>
          <c:tx>
            <c:v>% Bifenilo</c:v>
          </c:tx>
          <c:spPr>
            <a:ln>
              <a:noFill/>
            </a:ln>
          </c:spPr>
          <c:marker>
            <c:symbol val="square"/>
            <c:size val="3"/>
            <c:spPr>
              <a:solidFill>
                <a:schemeClr val="tx2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trendline>
            <c:spPr>
              <a:ln>
                <a:solidFill>
                  <a:schemeClr val="tx2">
                    <a:lumMod val="50000"/>
                  </a:schemeClr>
                </a:solidFill>
              </a:ln>
            </c:spPr>
            <c:trendlineType val="poly"/>
            <c:order val="5"/>
          </c:trendline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(Competitivas!$L$4,Competitivas!$L$8,Competitivas!$L$12,Competitivas!$L$16,Competitivas!$L$20,Competitivas!$L$24,Competitivas!$L$28,Competitivas!$L$32,Competitivas!$L$36,Competitivas!$L$40)</c:f>
              <c:numCache>
                <c:formatCode>0.00</c:formatCode>
                <c:ptCount val="10"/>
                <c:pt idx="0">
                  <c:v>13.079857843753347</c:v>
                </c:pt>
                <c:pt idx="1">
                  <c:v>3.5329788766776771</c:v>
                </c:pt>
                <c:pt idx="2">
                  <c:v>10.398231549635495</c:v>
                </c:pt>
                <c:pt idx="3">
                  <c:v>70.382273181088138</c:v>
                </c:pt>
                <c:pt idx="4">
                  <c:v>3.5089801330348243</c:v>
                </c:pt>
                <c:pt idx="5">
                  <c:v>24.796015955518019</c:v>
                </c:pt>
                <c:pt idx="6">
                  <c:v>13.838419385476893</c:v>
                </c:pt>
                <c:pt idx="7">
                  <c:v>9.9126472033213346</c:v>
                </c:pt>
                <c:pt idx="8">
                  <c:v>10.342091266269215</c:v>
                </c:pt>
                <c:pt idx="9">
                  <c:v>5.3157121229527018</c:v>
                </c:pt>
              </c:numCache>
            </c:numRef>
          </c:val>
        </c:ser>
        <c:ser>
          <c:idx val="2"/>
          <c:order val="2"/>
          <c:tx>
            <c:v>%2MT</c:v>
          </c:tx>
          <c:spPr>
            <a:ln>
              <a:noFill/>
            </a:ln>
          </c:spPr>
          <c:marker>
            <c:symbol val="triangle"/>
            <c:size val="3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(Competitivas!$AB$3,Competitivas!$AB$7,Competitivas!$AB$11,Competitivas!$AB$15,Competitivas!$AB$19,Competitivas!$AB$23,Competitivas!$AB$27,Competitivas!$AB$31,Competitivas!$AB$35,Competitivas!$AB$39)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9.1941418703936365E-2</c:v>
                </c:pt>
                <c:pt idx="6">
                  <c:v>0.12892334111154705</c:v>
                </c:pt>
                <c:pt idx="7">
                  <c:v>0.13416909208646571</c:v>
                </c:pt>
                <c:pt idx="8">
                  <c:v>0.10011224398933691</c:v>
                </c:pt>
                <c:pt idx="9">
                  <c:v>0.11321248855559676</c:v>
                </c:pt>
              </c:numCache>
            </c:numRef>
          </c:val>
        </c:ser>
        <c:ser>
          <c:idx val="3"/>
          <c:order val="3"/>
          <c:tx>
            <c:v>% 6MT</c:v>
          </c:tx>
          <c:spPr>
            <a:ln>
              <a:noFill/>
            </a:ln>
          </c:spPr>
          <c:marker>
            <c:symbol val="x"/>
            <c:size val="3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trendline>
            <c:spPr>
              <a:ln w="12700">
                <a:solidFill>
                  <a:schemeClr val="accent2">
                    <a:lumMod val="50000"/>
                  </a:schemeClr>
                </a:solidFill>
              </a:ln>
            </c:spPr>
            <c:trendlineType val="poly"/>
            <c:order val="5"/>
          </c:trendline>
          <c:val>
            <c:numRef>
              <c:f>(Competitivas!$AB$4,Competitivas!$AB$8,Competitivas!$AB$12,Competitivas!$AB$16,Competitivas!$AB$20,Competitivas!$AB$24,Competitivas!$AB$28,Competitivas!$AB$32,Competitivas!$AB$36,Competitivas!$AB$40)</c:f>
              <c:numCache>
                <c:formatCode>0.00</c:formatCode>
                <c:ptCount val="10"/>
                <c:pt idx="0">
                  <c:v>88.595749141571559</c:v>
                </c:pt>
                <c:pt idx="1">
                  <c:v>19.056719757377294</c:v>
                </c:pt>
                <c:pt idx="2">
                  <c:v>3.7928023884163933</c:v>
                </c:pt>
                <c:pt idx="3">
                  <c:v>8.5649741870605887</c:v>
                </c:pt>
                <c:pt idx="4">
                  <c:v>0.28125525993816386</c:v>
                </c:pt>
                <c:pt idx="5">
                  <c:v>0.16089748273188861</c:v>
                </c:pt>
                <c:pt idx="6">
                  <c:v>0.12892334111154705</c:v>
                </c:pt>
                <c:pt idx="7">
                  <c:v>8.9446061390977161E-2</c:v>
                </c:pt>
                <c:pt idx="8">
                  <c:v>8.008979519146954E-2</c:v>
                </c:pt>
                <c:pt idx="9">
                  <c:v>8.4909366416697551E-2</c:v>
                </c:pt>
              </c:numCache>
            </c:numRef>
          </c:val>
        </c:ser>
        <c:marker val="1"/>
        <c:axId val="77825536"/>
        <c:axId val="77827072"/>
      </c:lineChart>
      <c:catAx>
        <c:axId val="77825536"/>
        <c:scaling>
          <c:orientation val="minMax"/>
        </c:scaling>
        <c:axPos val="b"/>
        <c:numFmt formatCode="General" sourceLinked="1"/>
        <c:tickLblPos val="nextTo"/>
        <c:crossAx val="77827072"/>
        <c:crosses val="autoZero"/>
        <c:auto val="1"/>
        <c:lblAlgn val="ctr"/>
        <c:lblOffset val="100"/>
      </c:catAx>
      <c:valAx>
        <c:axId val="77827072"/>
        <c:scaling>
          <c:orientation val="minMax"/>
          <c:max val="100"/>
          <c:min val="0"/>
        </c:scaling>
        <c:axPos val="l"/>
        <c:numFmt formatCode="0.00" sourceLinked="1"/>
        <c:tickLblPos val="nextTo"/>
        <c:crossAx val="77825536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59958417894474958"/>
          <c:y val="5.0431700737294093E-3"/>
          <c:w val="0.40041577438803422"/>
          <c:h val="0.10948258228284846"/>
        </c:manualLayout>
      </c:layout>
      <c:txPr>
        <a:bodyPr/>
        <a:lstStyle/>
        <a:p>
          <a:pPr>
            <a:defRPr sz="800" b="0"/>
          </a:pPr>
          <a:endParaRPr lang="es-ES"/>
        </a:p>
      </c:txPr>
    </c:legend>
    <c:plotVisOnly val="1"/>
  </c:chart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5964370940545874"/>
          <c:y val="0.18495908085465237"/>
          <c:w val="0.69330901150439839"/>
          <c:h val="0.58099115470092411"/>
        </c:manualLayout>
      </c:layout>
      <c:lineChart>
        <c:grouping val="standard"/>
        <c:ser>
          <c:idx val="0"/>
          <c:order val="0"/>
          <c:tx>
            <c:v>% Ciclohexilbeceno</c:v>
          </c:tx>
          <c:spPr>
            <a:ln>
              <a:noFill/>
            </a:ln>
          </c:spPr>
          <c:marker>
            <c:symbol val="diamond"/>
            <c:size val="3"/>
          </c:marker>
          <c:trendline>
            <c:spPr>
              <a:ln w="12700">
                <a:solidFill>
                  <a:srgbClr val="1F497D">
                    <a:lumMod val="60000"/>
                    <a:lumOff val="40000"/>
                  </a:srgbClr>
                </a:solidFill>
              </a:ln>
            </c:spPr>
            <c:trendlineType val="poly"/>
            <c:order val="6"/>
          </c:trendline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(Competitivas!$L$46,Competitivas!$L$50,Competitivas!$L$54,Competitivas!$L$58,Competitivas!$L$62,Competitivas!$L$66,Competitivas!$L$70,Competitivas!$L$74,Competitivas!$L$78,Competitivas!$L$82)</c:f>
              <c:numCache>
                <c:formatCode>0.00</c:formatCode>
                <c:ptCount val="10"/>
                <c:pt idx="0">
                  <c:v>93.50040409658061</c:v>
                </c:pt>
                <c:pt idx="1">
                  <c:v>14.304061981770706</c:v>
                </c:pt>
                <c:pt idx="2">
                  <c:v>18.882015542631123</c:v>
                </c:pt>
                <c:pt idx="3">
                  <c:v>17.477608747812166</c:v>
                </c:pt>
                <c:pt idx="4">
                  <c:v>13.932273507139884</c:v>
                </c:pt>
                <c:pt idx="5">
                  <c:v>4.6863573825111242</c:v>
                </c:pt>
                <c:pt idx="6">
                  <c:v>9.1677302373924245</c:v>
                </c:pt>
                <c:pt idx="7">
                  <c:v>50.961581391834549</c:v>
                </c:pt>
                <c:pt idx="8">
                  <c:v>29.642093992194507</c:v>
                </c:pt>
                <c:pt idx="9">
                  <c:v>6.9763998874933328</c:v>
                </c:pt>
              </c:numCache>
            </c:numRef>
          </c:val>
        </c:ser>
        <c:ser>
          <c:idx val="1"/>
          <c:order val="1"/>
          <c:tx>
            <c:v>% Bifenilo</c:v>
          </c:tx>
          <c:spPr>
            <a:ln>
              <a:noFill/>
            </a:ln>
          </c:spPr>
          <c:marker>
            <c:symbol val="square"/>
            <c:size val="3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>
                    <a:lumMod val="50000"/>
                  </a:schemeClr>
                </a:solidFill>
              </a:ln>
            </c:spPr>
          </c:marker>
          <c:trendline>
            <c:spPr>
              <a:ln w="12700">
                <a:solidFill>
                  <a:schemeClr val="tx2">
                    <a:lumMod val="50000"/>
                  </a:schemeClr>
                </a:solidFill>
              </a:ln>
            </c:spPr>
            <c:trendlineType val="poly"/>
            <c:order val="5"/>
          </c:trendline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(Competitivas!$L$47,Competitivas!$L$51,Competitivas!$L$55,Competitivas!$L$59,Competitivas!$L$63,Competitivas!$L$67,Competitivas!$L$71,Competitivas!$L$75,Competitivas!$L$79,Competitivas!$L$83)</c:f>
              <c:numCache>
                <c:formatCode>0.00</c:formatCode>
                <c:ptCount val="10"/>
                <c:pt idx="0">
                  <c:v>6.2577078178074599</c:v>
                </c:pt>
                <c:pt idx="1">
                  <c:v>1.5407756432474731</c:v>
                </c:pt>
                <c:pt idx="2">
                  <c:v>6.0564851472851764</c:v>
                </c:pt>
                <c:pt idx="3">
                  <c:v>14.105459152765549</c:v>
                </c:pt>
                <c:pt idx="4">
                  <c:v>21.937916138259052</c:v>
                </c:pt>
                <c:pt idx="5">
                  <c:v>10.680408855120021</c:v>
                </c:pt>
                <c:pt idx="6">
                  <c:v>16.265125528500793</c:v>
                </c:pt>
                <c:pt idx="7">
                  <c:v>49.038418608165451</c:v>
                </c:pt>
                <c:pt idx="8">
                  <c:v>70.357906007805497</c:v>
                </c:pt>
                <c:pt idx="9">
                  <c:v>14.26539696226545</c:v>
                </c:pt>
              </c:numCache>
            </c:numRef>
          </c:val>
        </c:ser>
        <c:ser>
          <c:idx val="2"/>
          <c:order val="2"/>
          <c:tx>
            <c:v>% 2MT</c:v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val>
            <c:numRef>
              <c:f>(Competitivas!$AB$46,Competitivas!$AB$50,Competitivas!$AB$54,Competitivas!$AB$58,Competitivas!$AB$62,Competitivas!$AB$66,Competitivas!$AB$70,Competitivas!$AB$74,Competitivas!$AB$78,Competitivas!$AB$82)</c:f>
              <c:numCache>
                <c:formatCode>0.00</c:formatCode>
                <c:ptCount val="10"/>
                <c:pt idx="0">
                  <c:v>0.53486344902294336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0.11251776338582566</c:v>
                </c:pt>
                <c:pt idx="5">
                  <c:v>0.11446755970038672</c:v>
                </c:pt>
                <c:pt idx="6">
                  <c:v>8.6551291657817858E-2</c:v>
                </c:pt>
                <c:pt idx="7">
                  <c:v>6.8389396527059457E-2</c:v>
                </c:pt>
                <c:pt idx="8">
                  <c:v>8.1495088335345911E-2</c:v>
                </c:pt>
                <c:pt idx="9">
                  <c:v>1.0847174843967453</c:v>
                </c:pt>
              </c:numCache>
            </c:numRef>
          </c:val>
        </c:ser>
        <c:ser>
          <c:idx val="3"/>
          <c:order val="3"/>
          <c:tx>
            <c:v>% 6MT</c:v>
          </c:tx>
          <c:spPr>
            <a:ln w="28575">
              <a:noFill/>
            </a:ln>
          </c:spPr>
          <c:marker>
            <c:symbol val="x"/>
            <c:size val="3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trendline>
            <c:spPr>
              <a:ln w="12700"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  <c:trendlineType val="poly"/>
            <c:order val="2"/>
          </c:trendline>
          <c:val>
            <c:numRef>
              <c:f>(Competitivas!$AB$47,Competitivas!$AB$51,Competitivas!$AB$55,Competitivas!$AB$59,Competitivas!$AB$63,Competitivas!$AB$67,Competitivas!$AB$71,Competitivas!$AB$75,Competitivas!$AB$79,Competitivas!$AB$83)</c:f>
              <c:numCache>
                <c:formatCode>0.00</c:formatCode>
                <c:ptCount val="10"/>
                <c:pt idx="0">
                  <c:v>12.836722776550637</c:v>
                </c:pt>
                <c:pt idx="1">
                  <c:v>9.8216289952169635</c:v>
                </c:pt>
                <c:pt idx="2">
                  <c:v>5.3446479393788797</c:v>
                </c:pt>
                <c:pt idx="3">
                  <c:v>2.0895129519679947</c:v>
                </c:pt>
                <c:pt idx="4">
                  <c:v>0.20628256620734708</c:v>
                </c:pt>
                <c:pt idx="5">
                  <c:v>0.16025458358054143</c:v>
                </c:pt>
                <c:pt idx="6">
                  <c:v>0.30292952080236252</c:v>
                </c:pt>
                <c:pt idx="7">
                  <c:v>0.13677879305411891</c:v>
                </c:pt>
                <c:pt idx="8">
                  <c:v>0.16299017667069182</c:v>
                </c:pt>
                <c:pt idx="9">
                  <c:v>1.8982555976943043</c:v>
                </c:pt>
              </c:numCache>
            </c:numRef>
          </c:val>
        </c:ser>
        <c:marker val="1"/>
        <c:axId val="77897088"/>
        <c:axId val="77898880"/>
      </c:lineChart>
      <c:catAx>
        <c:axId val="77897088"/>
        <c:scaling>
          <c:orientation val="minMax"/>
        </c:scaling>
        <c:axPos val="b"/>
        <c:numFmt formatCode="General" sourceLinked="1"/>
        <c:tickLblPos val="nextTo"/>
        <c:crossAx val="77898880"/>
        <c:crosses val="autoZero"/>
        <c:auto val="1"/>
        <c:lblAlgn val="ctr"/>
        <c:lblOffset val="100"/>
      </c:catAx>
      <c:valAx>
        <c:axId val="77898880"/>
        <c:scaling>
          <c:orientation val="minMax"/>
          <c:max val="100"/>
          <c:min val="0"/>
        </c:scaling>
        <c:axPos val="l"/>
        <c:numFmt formatCode="0.00" sourceLinked="1"/>
        <c:tickLblPos val="nextTo"/>
        <c:crossAx val="77897088"/>
        <c:crosses val="autoZero"/>
        <c:crossBetween val="between"/>
        <c:majorUnit val="20"/>
        <c:minorUnit val="20"/>
      </c:valAx>
    </c:plotArea>
    <c:legend>
      <c:legendPos val="r"/>
      <c:layout>
        <c:manualLayout>
          <c:xMode val="edge"/>
          <c:yMode val="edge"/>
          <c:x val="0.651375107237809"/>
          <c:y val="1.2406563214685891E-2"/>
          <c:w val="0.30878101402373243"/>
          <c:h val="0.35219536154471931"/>
        </c:manualLayout>
      </c:layout>
    </c:legend>
    <c:plotVisOnly val="1"/>
  </c:chart>
  <c:spPr>
    <a:ln>
      <a:solidFill>
        <a:schemeClr val="tx1"/>
      </a:solidFill>
    </a:ln>
  </c:spPr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1336395450568679"/>
          <c:y val="8.2154621414484166E-2"/>
          <c:w val="0.76112817147856549"/>
          <c:h val="0.67545924398645962"/>
        </c:manualLayout>
      </c:layout>
      <c:lineChart>
        <c:grouping val="standard"/>
        <c:ser>
          <c:idx val="0"/>
          <c:order val="0"/>
          <c:tx>
            <c:v>% Ciclohexilbeceno</c:v>
          </c:tx>
          <c:spPr>
            <a:ln>
              <a:noFill/>
            </a:ln>
          </c:spPr>
          <c:marker>
            <c:symbol val="diamond"/>
            <c:size val="3"/>
          </c:marker>
          <c:trendline>
            <c:spPr>
              <a:ln w="12700"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  <c:trendlineType val="poly"/>
            <c:order val="5"/>
          </c:trendline>
          <c:cat>
            <c:numRef>
              <c:f>Competitivas!$AH$31:$AH$38</c:f>
              <c:numCache>
                <c:formatCode>General</c:formatCode>
                <c:ptCount val="8"/>
                <c:pt idx="0">
                  <c:v>90</c:v>
                </c:pt>
                <c:pt idx="1">
                  <c:v>120</c:v>
                </c:pt>
                <c:pt idx="2">
                  <c:v>150</c:v>
                </c:pt>
                <c:pt idx="3">
                  <c:v>180</c:v>
                </c:pt>
                <c:pt idx="4">
                  <c:v>210</c:v>
                </c:pt>
                <c:pt idx="5">
                  <c:v>240</c:v>
                </c:pt>
                <c:pt idx="6">
                  <c:v>270</c:v>
                </c:pt>
                <c:pt idx="7">
                  <c:v>300</c:v>
                </c:pt>
              </c:numCache>
            </c:numRef>
          </c:cat>
          <c:val>
            <c:numRef>
              <c:f>(Competitivas!$L$98,Competitivas!$L$102,Competitivas!$L$106,Competitivas!$L$110,Competitivas!$L$114,Competitivas!$L$118,Competitivas!$L$122,Competitivas!$L$126)</c:f>
              <c:numCache>
                <c:formatCode>0.00</c:formatCode>
                <c:ptCount val="8"/>
                <c:pt idx="0">
                  <c:v>66.655572796937705</c:v>
                </c:pt>
                <c:pt idx="1">
                  <c:v>91.275128348275416</c:v>
                </c:pt>
                <c:pt idx="2">
                  <c:v>99.205192820333721</c:v>
                </c:pt>
                <c:pt idx="3">
                  <c:v>35.591893999369276</c:v>
                </c:pt>
                <c:pt idx="4">
                  <c:v>29.022497650542039</c:v>
                </c:pt>
                <c:pt idx="5">
                  <c:v>10.877715329732579</c:v>
                </c:pt>
                <c:pt idx="6">
                  <c:v>17.834756396859731</c:v>
                </c:pt>
                <c:pt idx="7">
                  <c:v>19.282256727566889</c:v>
                </c:pt>
              </c:numCache>
            </c:numRef>
          </c:val>
        </c:ser>
        <c:ser>
          <c:idx val="1"/>
          <c:order val="1"/>
          <c:tx>
            <c:v>% Bifenilo</c:v>
          </c:tx>
          <c:spPr>
            <a:ln>
              <a:noFill/>
            </a:ln>
          </c:spPr>
          <c:marker>
            <c:symbol val="square"/>
            <c:size val="3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trendline>
            <c:spPr>
              <a:ln w="12700">
                <a:solidFill>
                  <a:schemeClr val="accent1">
                    <a:lumMod val="50000"/>
                  </a:schemeClr>
                </a:solidFill>
              </a:ln>
            </c:spPr>
            <c:trendlineType val="poly"/>
            <c:order val="6"/>
          </c:trendline>
          <c:cat>
            <c:numRef>
              <c:f>Competitivas!$AH$31:$AH$38</c:f>
              <c:numCache>
                <c:formatCode>General</c:formatCode>
                <c:ptCount val="8"/>
                <c:pt idx="0">
                  <c:v>90</c:v>
                </c:pt>
                <c:pt idx="1">
                  <c:v>120</c:v>
                </c:pt>
                <c:pt idx="2">
                  <c:v>150</c:v>
                </c:pt>
                <c:pt idx="3">
                  <c:v>180</c:v>
                </c:pt>
                <c:pt idx="4">
                  <c:v>210</c:v>
                </c:pt>
                <c:pt idx="5">
                  <c:v>240</c:v>
                </c:pt>
                <c:pt idx="6">
                  <c:v>270</c:v>
                </c:pt>
                <c:pt idx="7">
                  <c:v>300</c:v>
                </c:pt>
              </c:numCache>
            </c:numRef>
          </c:cat>
          <c:val>
            <c:numRef>
              <c:f>(Competitivas!$L$99,Competitivas!$L$103,Competitivas!$L$107,Competitivas!$L$111,Competitivas!$L$115,Competitivas!$L$119,Competitivas!$L$123,Competitivas!$L$127)</c:f>
              <c:numCache>
                <c:formatCode>0.00</c:formatCode>
                <c:ptCount val="8"/>
                <c:pt idx="0">
                  <c:v>4.5837785182241175</c:v>
                </c:pt>
                <c:pt idx="1">
                  <c:v>0.81893364104959288</c:v>
                </c:pt>
                <c:pt idx="2">
                  <c:v>0.62495212209580808</c:v>
                </c:pt>
                <c:pt idx="3">
                  <c:v>8.8793042140471723</c:v>
                </c:pt>
                <c:pt idx="4">
                  <c:v>15.459733814992598</c:v>
                </c:pt>
                <c:pt idx="5">
                  <c:v>10.467217524873638</c:v>
                </c:pt>
                <c:pt idx="6">
                  <c:v>12.013202068191671</c:v>
                </c:pt>
                <c:pt idx="7">
                  <c:v>14.963381067937988</c:v>
                </c:pt>
              </c:numCache>
            </c:numRef>
          </c:val>
        </c:ser>
        <c:ser>
          <c:idx val="2"/>
          <c:order val="2"/>
          <c:tx>
            <c:v>% 2MT</c:v>
          </c:tx>
          <c:spPr>
            <a:ln w="28575">
              <a:noFill/>
            </a:ln>
          </c:spPr>
          <c:marker>
            <c:symbol val="triangle"/>
            <c:size val="8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(Competitivas!$AB$98,Competitivas!$AB$102,Competitivas!$AB$106,Competitivas!$AB$110,Competitivas!$AB$114,Competitivas!$AB$118,Competitivas!$AB$122,Competitivas!$AB$126)</c:f>
              <c:numCache>
                <c:formatCode>0.00</c:formatCode>
                <c:ptCount val="8"/>
                <c:pt idx="0">
                  <c:v>0.29699093049848319</c:v>
                </c:pt>
                <c:pt idx="1">
                  <c:v>0.22017702329998906</c:v>
                </c:pt>
                <c:pt idx="2">
                  <c:v>0.20874280330927511</c:v>
                </c:pt>
                <c:pt idx="3">
                  <c:v>0.20536411734712803</c:v>
                </c:pt>
                <c:pt idx="4">
                  <c:v>0.20874280330927511</c:v>
                </c:pt>
                <c:pt idx="5">
                  <c:v>0.20554502408618469</c:v>
                </c:pt>
                <c:pt idx="6">
                  <c:v>0.1945060033097025</c:v>
                </c:pt>
                <c:pt idx="7">
                  <c:v>0.22299758664311894</c:v>
                </c:pt>
              </c:numCache>
            </c:numRef>
          </c:val>
        </c:ser>
        <c:ser>
          <c:idx val="3"/>
          <c:order val="3"/>
          <c:tx>
            <c:v>% 6MT</c:v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val>
            <c:numRef>
              <c:f>(Competitivas!$AB$99,Competitivas!$AB$103,Competitivas!$AB$107,Competitivas!$AB$111,Competitivas!$AB$115,Competitivas!$AB$119,Competitivas!$AB$123,Competitivas!$AB$127)</c:f>
              <c:numCache>
                <c:formatCode>0.00</c:formatCode>
                <c:ptCount val="8"/>
                <c:pt idx="0">
                  <c:v>0.44548639574772481</c:v>
                </c:pt>
                <c:pt idx="1">
                  <c:v>0.18872316282856202</c:v>
                </c:pt>
                <c:pt idx="2">
                  <c:v>0.12524568198556504</c:v>
                </c:pt>
                <c:pt idx="3">
                  <c:v>0.17602638629753828</c:v>
                </c:pt>
                <c:pt idx="4">
                  <c:v>0.12524568198556504</c:v>
                </c:pt>
                <c:pt idx="5">
                  <c:v>8.8090724608364854E-2</c:v>
                </c:pt>
                <c:pt idx="6">
                  <c:v>0.12967066887313503</c:v>
                </c:pt>
                <c:pt idx="7">
                  <c:v>0.16724818998233915</c:v>
                </c:pt>
              </c:numCache>
            </c:numRef>
          </c:val>
        </c:ser>
        <c:marker val="1"/>
        <c:axId val="77701888"/>
        <c:axId val="77703808"/>
      </c:lineChart>
      <c:catAx>
        <c:axId val="777018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7703808"/>
        <c:crosses val="autoZero"/>
        <c:auto val="1"/>
        <c:lblAlgn val="ctr"/>
        <c:lblOffset val="100"/>
      </c:catAx>
      <c:valAx>
        <c:axId val="77703808"/>
        <c:scaling>
          <c:orientation val="minMax"/>
          <c:max val="100"/>
          <c:min val="0"/>
        </c:scaling>
        <c:axPos val="l"/>
        <c:numFmt formatCode="0.00" sourceLinked="1"/>
        <c:tickLblPos val="nextTo"/>
        <c:txPr>
          <a:bodyPr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es-ES"/>
          </a:p>
        </c:txPr>
        <c:crossAx val="77701888"/>
        <c:crosses val="autoZero"/>
        <c:crossBetween val="between"/>
        <c:majorUnit val="20"/>
        <c:minorUnit val="4"/>
      </c:valAx>
    </c:plotArea>
    <c:legend>
      <c:legendPos val="r"/>
      <c:layout>
        <c:manualLayout>
          <c:xMode val="edge"/>
          <c:yMode val="edge"/>
          <c:x val="0.6245780507447769"/>
          <c:y val="5.0817599542377924E-4"/>
          <c:w val="0.31916130581716506"/>
          <c:h val="0.28687131499866886"/>
        </c:manualLayout>
      </c:layout>
      <c:txPr>
        <a:bodyPr/>
        <a:lstStyle/>
        <a:p>
          <a:pPr>
            <a:defRPr sz="800"/>
          </a:pPr>
          <a:endParaRPr lang="es-ES"/>
        </a:p>
      </c:txPr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661397107139741"/>
          <c:y val="7.7542438016204404E-2"/>
          <c:w val="0.7916899640311289"/>
          <c:h val="0.67491509030666264"/>
        </c:manualLayout>
      </c:layout>
      <c:lineChart>
        <c:grouping val="standard"/>
        <c:ser>
          <c:idx val="0"/>
          <c:order val="0"/>
          <c:tx>
            <c:v>% Ciclohexilbeceno</c:v>
          </c:tx>
          <c:spPr>
            <a:ln>
              <a:noFill/>
            </a:ln>
          </c:spPr>
          <c:marker>
            <c:symbol val="diamond"/>
            <c:size val="3"/>
          </c:marker>
          <c:trendline>
            <c:spPr>
              <a:ln w="12700">
                <a:solidFill>
                  <a:schemeClr val="accent1">
                    <a:lumMod val="60000"/>
                    <a:lumOff val="40000"/>
                  </a:schemeClr>
                </a:solidFill>
              </a:ln>
            </c:spPr>
            <c:trendlineType val="poly"/>
            <c:order val="5"/>
          </c:trendline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(Competitivas!$L$133,Competitivas!$L$137,Competitivas!$L$141,Competitivas!$L$145,Competitivas!$L$149,Competitivas!$L$153,Competitivas!$L$157,Competitivas!$L$161,Competitivas!$L$165,Competitivas!$L$169)</c:f>
              <c:numCache>
                <c:formatCode>0.00</c:formatCode>
                <c:ptCount val="10"/>
                <c:pt idx="0">
                  <c:v>98.999854620461875</c:v>
                </c:pt>
                <c:pt idx="1">
                  <c:v>29.879041227832889</c:v>
                </c:pt>
                <c:pt idx="2">
                  <c:v>2.2205799254122076</c:v>
                </c:pt>
                <c:pt idx="3">
                  <c:v>4.6643347652213833</c:v>
                </c:pt>
                <c:pt idx="4">
                  <c:v>6.3463687804396338</c:v>
                </c:pt>
                <c:pt idx="5">
                  <c:v>3.6427558043985018</c:v>
                </c:pt>
                <c:pt idx="6">
                  <c:v>6.7847813336837479</c:v>
                </c:pt>
                <c:pt idx="7">
                  <c:v>20.227639981681424</c:v>
                </c:pt>
                <c:pt idx="8">
                  <c:v>0</c:v>
                </c:pt>
                <c:pt idx="9">
                  <c:v>6.1443299897736035</c:v>
                </c:pt>
              </c:numCache>
            </c:numRef>
          </c:val>
        </c:ser>
        <c:ser>
          <c:idx val="1"/>
          <c:order val="1"/>
          <c:tx>
            <c:v>% Bifenilo</c:v>
          </c:tx>
          <c:spPr>
            <a:ln>
              <a:noFill/>
            </a:ln>
          </c:spPr>
          <c:marker>
            <c:symbol val="square"/>
            <c:size val="3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accent1">
                    <a:lumMod val="50000"/>
                  </a:schemeClr>
                </a:solidFill>
              </a:ln>
            </c:spPr>
          </c:marker>
          <c:trendline>
            <c:spPr>
              <a:ln w="12700">
                <a:solidFill>
                  <a:schemeClr val="accent1">
                    <a:lumMod val="50000"/>
                  </a:schemeClr>
                </a:solidFill>
              </a:ln>
            </c:spPr>
            <c:trendlineType val="poly"/>
            <c:order val="5"/>
          </c:trendline>
          <c:cat>
            <c:numRef>
              <c:f>Competitivas!$AH$4:$AH$13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(Competitivas!$L$134,Competitivas!$L$138,Competitivas!$L$142,Competitivas!$L$146,Competitivas!$L$150,Competitivas!$L$154,Competitivas!$L$158,Competitivas!$L$162,Competitivas!$L$166,Competitivas!$L$170)</c:f>
              <c:numCache>
                <c:formatCode>0.00</c:formatCode>
                <c:ptCount val="10"/>
                <c:pt idx="0">
                  <c:v>1.000145379538133</c:v>
                </c:pt>
                <c:pt idx="1">
                  <c:v>0.80236690736960681</c:v>
                </c:pt>
                <c:pt idx="2">
                  <c:v>0.44516266372140623</c:v>
                </c:pt>
                <c:pt idx="3">
                  <c:v>4.4883144223266678</c:v>
                </c:pt>
                <c:pt idx="4">
                  <c:v>12.213745350800934</c:v>
                </c:pt>
                <c:pt idx="5">
                  <c:v>7.5113299278441694</c:v>
                </c:pt>
                <c:pt idx="6">
                  <c:v>10.881234390009235</c:v>
                </c:pt>
                <c:pt idx="7">
                  <c:v>19.464299375841048</c:v>
                </c:pt>
                <c:pt idx="8">
                  <c:v>4.3054653099037754</c:v>
                </c:pt>
                <c:pt idx="9">
                  <c:v>13.303031229038293</c:v>
                </c:pt>
              </c:numCache>
            </c:numRef>
          </c:val>
        </c:ser>
        <c:ser>
          <c:idx val="2"/>
          <c:order val="2"/>
          <c:tx>
            <c:v>% 2MT</c:v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chemeClr val="accent2">
                  <a:lumMod val="50000"/>
                </a:schemeClr>
              </a:solidFill>
              <a:ln>
                <a:solidFill>
                  <a:schemeClr val="accent2">
                    <a:lumMod val="50000"/>
                  </a:schemeClr>
                </a:solidFill>
              </a:ln>
            </c:spPr>
          </c:marker>
          <c:val>
            <c:numRef>
              <c:f>(Competitivas!$AB$133,Competitivas!$AB$137,Competitivas!$AB$141,Competitivas!$AB$145,Competitivas!$AB$149,Competitivas!$AB$153,Competitivas!$AB$157,Competitivas!$AB$161,Competitivas!$AB$165,Competitivas!$AB$169)</c:f>
              <c:numCache>
                <c:formatCode>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v>% 6MT</c:v>
          </c:tx>
          <c:spPr>
            <a:ln w="28575">
              <a:noFill/>
            </a:ln>
          </c:spPr>
          <c:marker>
            <c:symbol val="star"/>
            <c:size val="7"/>
            <c:spPr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val>
            <c:numRef>
              <c:f>(Competitivas!$AB$134,Competitivas!$AB$138,Competitivas!$AB$142,Competitivas!$AB$146,Competitivas!$AB$150,Competitivas!$AB$154,Competitivas!$AB$158,Competitivas!$AB$162,Competitivas!$AB$166,Competitivas!$AB$170)</c:f>
              <c:numCache>
                <c:formatCode>0.00</c:formatCode>
                <c:ptCount val="10"/>
                <c:pt idx="0">
                  <c:v>0.66254991139443264</c:v>
                </c:pt>
                <c:pt idx="1">
                  <c:v>0.18810300107623487</c:v>
                </c:pt>
                <c:pt idx="2">
                  <c:v>0.15825619039621977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0.35781430715726248</c:v>
                </c:pt>
              </c:numCache>
            </c:numRef>
          </c:val>
        </c:ser>
        <c:marker val="1"/>
        <c:axId val="78008320"/>
        <c:axId val="78010240"/>
      </c:lineChart>
      <c:catAx>
        <c:axId val="7800832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78010240"/>
        <c:crosses val="autoZero"/>
        <c:auto val="1"/>
        <c:lblAlgn val="ctr"/>
        <c:lblOffset val="100"/>
      </c:catAx>
      <c:valAx>
        <c:axId val="78010240"/>
        <c:scaling>
          <c:orientation val="minMax"/>
          <c:max val="100"/>
          <c:min val="0"/>
        </c:scaling>
        <c:axPos val="l"/>
        <c:numFmt formatCode="0.00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78008320"/>
        <c:crosses val="autoZero"/>
        <c:crossBetween val="between"/>
        <c:majorUnit val="20"/>
        <c:minorUnit val="4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855580365887163"/>
          <c:y val="4.4204474440694913E-3"/>
          <c:w val="0.33493587182199253"/>
          <c:h val="0.43657876098821002"/>
        </c:manualLayout>
      </c:layout>
    </c:legend>
    <c:plotVisOnly val="1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6538682664666918"/>
          <c:y val="9.7094093808222162E-2"/>
          <c:w val="0.76025000000000065"/>
          <c:h val="0.75053241401819604"/>
        </c:manualLayout>
      </c:layout>
      <c:lineChart>
        <c:grouping val="standard"/>
        <c:ser>
          <c:idx val="0"/>
          <c:order val="0"/>
          <c:tx>
            <c:v>Catalizador calcinado a 0,5ºC/min</c:v>
          </c:tx>
          <c:spPr>
            <a:ln>
              <a:noFill/>
            </a:ln>
          </c:spPr>
          <c:trendline>
            <c:spPr>
              <a:ln w="19050">
                <a:solidFill>
                  <a:schemeClr val="accent1"/>
                </a:solidFill>
              </a:ln>
            </c:spPr>
            <c:trendlineType val="poly"/>
            <c:order val="6"/>
          </c:trendline>
          <c:cat>
            <c:numRef>
              <c:f>Competitivas!$AH$44:$AH$53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Competitivas!$AI$4:$AI$13</c:f>
              <c:numCache>
                <c:formatCode>General</c:formatCode>
                <c:ptCount val="10"/>
                <c:pt idx="0">
                  <c:v>77.69967737314029</c:v>
                </c:pt>
                <c:pt idx="1">
                  <c:v>10.215169619264564</c:v>
                </c:pt>
                <c:pt idx="2">
                  <c:v>16.373327117305319</c:v>
                </c:pt>
                <c:pt idx="3">
                  <c:v>97.085086250578769</c:v>
                </c:pt>
                <c:pt idx="4">
                  <c:v>21.741947439836245</c:v>
                </c:pt>
                <c:pt idx="5">
                  <c:v>89.217148466301524</c:v>
                </c:pt>
                <c:pt idx="6">
                  <c:v>18.974536243759143</c:v>
                </c:pt>
                <c:pt idx="7">
                  <c:v>20.214043365727061</c:v>
                </c:pt>
                <c:pt idx="8">
                  <c:v>14.999420105050323</c:v>
                </c:pt>
                <c:pt idx="9">
                  <c:v>7.1989556155376171</c:v>
                </c:pt>
              </c:numCache>
            </c:numRef>
          </c:val>
        </c:ser>
        <c:ser>
          <c:idx val="1"/>
          <c:order val="1"/>
          <c:tx>
            <c:v>Calcinado a 1,0ºC/min</c:v>
          </c:tx>
          <c:spPr>
            <a:ln>
              <a:noFill/>
            </a:ln>
          </c:spPr>
          <c:marker>
            <c:symbol val="square"/>
            <c:size val="3"/>
          </c:marker>
          <c:trendline>
            <c:spPr>
              <a:ln w="19050">
                <a:solidFill>
                  <a:schemeClr val="accent2">
                    <a:lumMod val="50000"/>
                  </a:schemeClr>
                </a:solidFill>
              </a:ln>
            </c:spPr>
            <c:trendlineType val="poly"/>
            <c:order val="6"/>
          </c:trendline>
          <c:cat>
            <c:numRef>
              <c:f>Competitivas!$AH$44:$AH$53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Competitivas!$AI$17:$AI$26</c:f>
              <c:numCache>
                <c:formatCode>General</c:formatCode>
                <c:ptCount val="10"/>
                <c:pt idx="0">
                  <c:v>99.758111914388067</c:v>
                </c:pt>
                <c:pt idx="1">
                  <c:v>15.844837625018179</c:v>
                </c:pt>
                <c:pt idx="2">
                  <c:v>24.9385006899163</c:v>
                </c:pt>
                <c:pt idx="3">
                  <c:v>31.583067900577717</c:v>
                </c:pt>
                <c:pt idx="4">
                  <c:v>35.870189645398938</c:v>
                </c:pt>
                <c:pt idx="5">
                  <c:v>15.366766237631145</c:v>
                </c:pt>
                <c:pt idx="6">
                  <c:v>25.432855765893216</c:v>
                </c:pt>
                <c:pt idx="7">
                  <c:v>100</c:v>
                </c:pt>
                <c:pt idx="8">
                  <c:v>100</c:v>
                </c:pt>
                <c:pt idx="9">
                  <c:v>21.241796849758785</c:v>
                </c:pt>
              </c:numCache>
            </c:numRef>
          </c:val>
        </c:ser>
        <c:ser>
          <c:idx val="3"/>
          <c:order val="3"/>
          <c:tx>
            <c:v>Catalizador calcinado a 3,0ºC/min</c:v>
          </c:tx>
          <c:spPr>
            <a:ln>
              <a:noFill/>
            </a:ln>
          </c:spPr>
          <c:marker>
            <c:symbol val="x"/>
            <c:size val="3"/>
          </c:marker>
          <c:trendline>
            <c:spPr>
              <a:ln w="19050">
                <a:solidFill>
                  <a:schemeClr val="accent4">
                    <a:lumMod val="75000"/>
                  </a:schemeClr>
                </a:solidFill>
              </a:ln>
            </c:spPr>
            <c:trendlineType val="poly"/>
            <c:order val="5"/>
          </c:trendline>
          <c:cat>
            <c:numRef>
              <c:f>Competitivas!$AH$44:$AH$53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Competitivas!$AI$44:$AI$53</c:f>
              <c:numCache>
                <c:formatCode>General</c:formatCode>
                <c:ptCount val="10"/>
                <c:pt idx="0">
                  <c:v>100.00000000000001</c:v>
                </c:pt>
                <c:pt idx="1">
                  <c:v>30.681408135202496</c:v>
                </c:pt>
                <c:pt idx="2">
                  <c:v>2.6657425891336137</c:v>
                </c:pt>
                <c:pt idx="3">
                  <c:v>9.1526491875480502</c:v>
                </c:pt>
                <c:pt idx="4">
                  <c:v>18.560114131240567</c:v>
                </c:pt>
                <c:pt idx="5">
                  <c:v>11.15408573224267</c:v>
                </c:pt>
                <c:pt idx="6">
                  <c:v>17.666015723692983</c:v>
                </c:pt>
                <c:pt idx="7">
                  <c:v>39.691939357522472</c:v>
                </c:pt>
                <c:pt idx="8">
                  <c:v>4.3054653099037754</c:v>
                </c:pt>
                <c:pt idx="9">
                  <c:v>19.447361218811896</c:v>
                </c:pt>
              </c:numCache>
            </c:numRef>
          </c:val>
        </c:ser>
        <c:marker val="1"/>
        <c:axId val="77929472"/>
        <c:axId val="77935360"/>
      </c:lineChart>
      <c:scatterChart>
        <c:scatterStyle val="smoothMarker"/>
        <c:ser>
          <c:idx val="2"/>
          <c:order val="2"/>
          <c:tx>
            <c:v>Catalizador calcinado a 2,0ºC/min</c:v>
          </c:tx>
          <c:xVal>
            <c:numRef>
              <c:f>Competitivas!$AH$44:$AH$53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xVal>
          <c:yVal>
            <c:numRef>
              <c:f>Competitivas!$AI$29:$AI$38</c:f>
              <c:numCache>
                <c:formatCode>General</c:formatCode>
                <c:ptCount val="10"/>
                <c:pt idx="2">
                  <c:v>71.239351315161827</c:v>
                </c:pt>
                <c:pt idx="3">
                  <c:v>92.094061989325013</c:v>
                </c:pt>
                <c:pt idx="4">
                  <c:v>99.830144942429527</c:v>
                </c:pt>
                <c:pt idx="5">
                  <c:v>44.47119821341645</c:v>
                </c:pt>
                <c:pt idx="6">
                  <c:v>44.482231465534639</c:v>
                </c:pt>
                <c:pt idx="7">
                  <c:v>21.344932854606217</c:v>
                </c:pt>
                <c:pt idx="8">
                  <c:v>29.847958465051402</c:v>
                </c:pt>
                <c:pt idx="9">
                  <c:v>34.245637795504877</c:v>
                </c:pt>
              </c:numCache>
            </c:numRef>
          </c:yVal>
          <c:smooth val="1"/>
        </c:ser>
        <c:axId val="77942784"/>
        <c:axId val="77936896"/>
      </c:scatterChart>
      <c:catAx>
        <c:axId val="779294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77935360"/>
        <c:crosses val="autoZero"/>
        <c:auto val="1"/>
        <c:lblAlgn val="ctr"/>
        <c:lblOffset val="100"/>
        <c:tickLblSkip val="1"/>
      </c:catAx>
      <c:valAx>
        <c:axId val="77935360"/>
        <c:scaling>
          <c:orientation val="minMax"/>
          <c:max val="100"/>
          <c:min val="0"/>
        </c:scaling>
        <c:axPos val="l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77929472"/>
        <c:crosses val="autoZero"/>
        <c:crossBetween val="between"/>
        <c:majorUnit val="20"/>
        <c:minorUnit val="20"/>
      </c:valAx>
      <c:valAx>
        <c:axId val="77936896"/>
        <c:scaling>
          <c:orientation val="minMax"/>
        </c:scaling>
        <c:delete val="1"/>
        <c:axPos val="r"/>
        <c:numFmt formatCode="General" sourceLinked="1"/>
        <c:tickLblPos val="nextTo"/>
        <c:crossAx val="77942784"/>
        <c:crosses val="max"/>
        <c:crossBetween val="midCat"/>
      </c:valAx>
      <c:valAx>
        <c:axId val="77942784"/>
        <c:scaling>
          <c:orientation val="minMax"/>
        </c:scaling>
        <c:delete val="1"/>
        <c:axPos val="t"/>
        <c:numFmt formatCode="General" sourceLinked="1"/>
        <c:tickLblPos val="nextTo"/>
        <c:crossAx val="77936896"/>
        <c:crosses val="max"/>
        <c:crossBetween val="midCat"/>
      </c:valAx>
      <c:spPr>
        <a:solidFill>
          <a:srgbClr val="8064A2">
            <a:lumMod val="40000"/>
            <a:lumOff val="60000"/>
            <a:alpha val="46000"/>
          </a:srgb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6543044619422664"/>
          <c:y val="9.2559188821867572E-4"/>
          <c:w val="0.31186507936507946"/>
          <c:h val="0.23087484530754893"/>
        </c:manualLayout>
      </c:layout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7729155730533691"/>
          <c:y val="7.6368705207185889E-2"/>
          <c:w val="0.76025000000000065"/>
          <c:h val="0.75053241401819626"/>
        </c:manualLayout>
      </c:layout>
      <c:lineChart>
        <c:grouping val="standard"/>
        <c:ser>
          <c:idx val="0"/>
          <c:order val="0"/>
          <c:tx>
            <c:v>Catalizador calcinado a 0,5ºC/min</c:v>
          </c:tx>
          <c:spPr>
            <a:ln>
              <a:noFill/>
            </a:ln>
          </c:spPr>
          <c:trendline>
            <c:spPr>
              <a:ln w="19050">
                <a:solidFill>
                  <a:schemeClr val="accent1"/>
                </a:solidFill>
              </a:ln>
            </c:spPr>
            <c:trendlineType val="poly"/>
            <c:order val="6"/>
          </c:trendline>
          <c:cat>
            <c:numRef>
              <c:f>Competitivas!$AH$44:$AH$53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Competitivas!$AJ$4:$AJ$13</c:f>
              <c:numCache>
                <c:formatCode>0.0000</c:formatCode>
                <c:ptCount val="10"/>
                <c:pt idx="0">
                  <c:v>88.595749141571559</c:v>
                </c:pt>
                <c:pt idx="1">
                  <c:v>19.056719757377294</c:v>
                </c:pt>
                <c:pt idx="2">
                  <c:v>3.7928023884163933</c:v>
                </c:pt>
                <c:pt idx="3">
                  <c:v>8.5649741870605887</c:v>
                </c:pt>
                <c:pt idx="4">
                  <c:v>0.28125525993816386</c:v>
                </c:pt>
                <c:pt idx="5">
                  <c:v>0.25283890143582499</c:v>
                </c:pt>
                <c:pt idx="6">
                  <c:v>0.25784668222309409</c:v>
                </c:pt>
                <c:pt idx="7">
                  <c:v>0.22361515347744287</c:v>
                </c:pt>
                <c:pt idx="8">
                  <c:v>0.18020203918080646</c:v>
                </c:pt>
                <c:pt idx="9">
                  <c:v>0.19812185497229431</c:v>
                </c:pt>
              </c:numCache>
            </c:numRef>
          </c:val>
        </c:ser>
        <c:ser>
          <c:idx val="1"/>
          <c:order val="1"/>
          <c:tx>
            <c:v>Calcinado a 1,0ºC/min</c:v>
          </c:tx>
          <c:spPr>
            <a:ln>
              <a:noFill/>
            </a:ln>
          </c:spPr>
          <c:marker>
            <c:symbol val="square"/>
            <c:size val="3"/>
          </c:marker>
          <c:trendline>
            <c:spPr>
              <a:ln w="19050">
                <a:solidFill>
                  <a:schemeClr val="accent2">
                    <a:lumMod val="50000"/>
                  </a:schemeClr>
                </a:solidFill>
              </a:ln>
            </c:spPr>
            <c:trendlineType val="poly"/>
            <c:order val="6"/>
          </c:trendline>
          <c:cat>
            <c:numRef>
              <c:f>Competitivas!$AH$44:$AH$53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Competitivas!$AJ$17:$AJ$26</c:f>
              <c:numCache>
                <c:formatCode>0.0000</c:formatCode>
                <c:ptCount val="10"/>
                <c:pt idx="0">
                  <c:v>13.37158622557358</c:v>
                </c:pt>
                <c:pt idx="1">
                  <c:v>9.8216289952169635</c:v>
                </c:pt>
                <c:pt idx="2">
                  <c:v>5.3446479393788797</c:v>
                </c:pt>
                <c:pt idx="3">
                  <c:v>2.0895129519679947</c:v>
                </c:pt>
                <c:pt idx="4">
                  <c:v>0.31880032959317273</c:v>
                </c:pt>
                <c:pt idx="5">
                  <c:v>0.27472214328092814</c:v>
                </c:pt>
                <c:pt idx="6">
                  <c:v>0.3894808124601804</c:v>
                </c:pt>
                <c:pt idx="7">
                  <c:v>0.20516818958117838</c:v>
                </c:pt>
                <c:pt idx="8">
                  <c:v>0.24448526500603773</c:v>
                </c:pt>
                <c:pt idx="9">
                  <c:v>2.9829730820910498</c:v>
                </c:pt>
              </c:numCache>
            </c:numRef>
          </c:val>
        </c:ser>
        <c:ser>
          <c:idx val="3"/>
          <c:order val="3"/>
          <c:tx>
            <c:v>Catalizador calcinado a 3,0ºC/min</c:v>
          </c:tx>
          <c:spPr>
            <a:ln>
              <a:noFill/>
            </a:ln>
          </c:spPr>
          <c:marker>
            <c:symbol val="x"/>
            <c:size val="3"/>
          </c:marker>
          <c:trendline>
            <c:spPr>
              <a:ln w="19050">
                <a:solidFill>
                  <a:schemeClr val="accent4">
                    <a:lumMod val="75000"/>
                  </a:schemeClr>
                </a:solidFill>
              </a:ln>
            </c:spPr>
            <c:trendlineType val="poly"/>
            <c:order val="5"/>
          </c:trendline>
          <c:cat>
            <c:numRef>
              <c:f>Competitivas!$AH$44:$AH$53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Competitivas!$AJ$44:$AJ$53</c:f>
              <c:numCache>
                <c:formatCode>0.0000</c:formatCode>
                <c:ptCount val="10"/>
                <c:pt idx="0">
                  <c:v>0.66254991139443264</c:v>
                </c:pt>
                <c:pt idx="1">
                  <c:v>0.18810300107623487</c:v>
                </c:pt>
                <c:pt idx="2">
                  <c:v>0.15825619039621977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0.35781430715726248</c:v>
                </c:pt>
              </c:numCache>
            </c:numRef>
          </c:val>
        </c:ser>
        <c:marker val="1"/>
        <c:axId val="77977088"/>
        <c:axId val="77978624"/>
      </c:lineChart>
      <c:scatterChart>
        <c:scatterStyle val="smoothMarker"/>
        <c:ser>
          <c:idx val="2"/>
          <c:order val="2"/>
          <c:tx>
            <c:v>Catalizador calcinado a 2,0ºC/min</c:v>
          </c:tx>
          <c:xVal>
            <c:numRef>
              <c:f>Competitivas!$AH$44:$AH$53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xVal>
          <c:yVal>
            <c:numRef>
              <c:f>Competitivas!$AJ$29:$AJ$38</c:f>
              <c:numCache>
                <c:formatCode>0.0000</c:formatCode>
                <c:ptCount val="10"/>
                <c:pt idx="2">
                  <c:v>0.74247732624620799</c:v>
                </c:pt>
                <c:pt idx="3">
                  <c:v>0.40890018612855106</c:v>
                </c:pt>
                <c:pt idx="4">
                  <c:v>0.33398848529484015</c:v>
                </c:pt>
                <c:pt idx="5">
                  <c:v>0.38139050364466631</c:v>
                </c:pt>
                <c:pt idx="6">
                  <c:v>0.33398848529484015</c:v>
                </c:pt>
                <c:pt idx="7">
                  <c:v>0.29363574869454956</c:v>
                </c:pt>
                <c:pt idx="8">
                  <c:v>0.32417667218283752</c:v>
                </c:pt>
                <c:pt idx="9">
                  <c:v>0.39024577662545812</c:v>
                </c:pt>
              </c:numCache>
            </c:numRef>
          </c:yVal>
          <c:smooth val="1"/>
        </c:ser>
        <c:axId val="78141696"/>
        <c:axId val="78140160"/>
      </c:scatterChart>
      <c:catAx>
        <c:axId val="77977088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77978624"/>
        <c:crosses val="autoZero"/>
        <c:auto val="1"/>
        <c:lblAlgn val="ctr"/>
        <c:lblOffset val="100"/>
      </c:catAx>
      <c:valAx>
        <c:axId val="77978624"/>
        <c:scaling>
          <c:orientation val="minMax"/>
          <c:max val="100"/>
          <c:min val="0"/>
        </c:scaling>
        <c:axPos val="l"/>
        <c:numFmt formatCode="0.0000" sourceLinked="1"/>
        <c:tickLblPos val="nextTo"/>
        <c:txPr>
          <a:bodyPr/>
          <a:lstStyle/>
          <a:p>
            <a:pPr>
              <a:defRPr sz="1200" b="1"/>
            </a:pPr>
            <a:endParaRPr lang="es-ES"/>
          </a:p>
        </c:txPr>
        <c:crossAx val="77977088"/>
        <c:crosses val="autoZero"/>
        <c:crossBetween val="between"/>
        <c:majorUnit val="20"/>
        <c:minorUnit val="20"/>
      </c:valAx>
      <c:valAx>
        <c:axId val="78140160"/>
        <c:scaling>
          <c:orientation val="minMax"/>
        </c:scaling>
        <c:delete val="1"/>
        <c:axPos val="r"/>
        <c:numFmt formatCode="0.0000" sourceLinked="1"/>
        <c:tickLblPos val="nextTo"/>
        <c:crossAx val="78141696"/>
        <c:crosses val="max"/>
        <c:crossBetween val="midCat"/>
      </c:valAx>
      <c:valAx>
        <c:axId val="78141696"/>
        <c:scaling>
          <c:orientation val="minMax"/>
        </c:scaling>
        <c:delete val="1"/>
        <c:axPos val="t"/>
        <c:numFmt formatCode="General" sourceLinked="1"/>
        <c:tickLblPos val="nextTo"/>
        <c:crossAx val="78140160"/>
        <c:crosses val="max"/>
        <c:crossBetween val="midCat"/>
      </c:valAx>
      <c:spPr>
        <a:solidFill>
          <a:srgbClr val="8064A2">
            <a:lumMod val="40000"/>
            <a:lumOff val="60000"/>
            <a:alpha val="46000"/>
          </a:srgbClr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6555097800274966"/>
          <c:y val="9.4189819536806607E-2"/>
          <c:w val="0.31186507936507968"/>
          <c:h val="0.23087484530754887"/>
        </c:manualLayout>
      </c:layout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</c:chart>
  <c:txPr>
    <a:bodyPr/>
    <a:lstStyle/>
    <a:p>
      <a:pPr>
        <a:defRPr sz="11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146982498920721"/>
          <c:y val="0.26150211992731681"/>
          <c:w val="0.55761258924167356"/>
          <c:h val="0.58537189582071458"/>
        </c:manualLayout>
      </c:layout>
      <c:lineChart>
        <c:grouping val="standard"/>
        <c:ser>
          <c:idx val="0"/>
          <c:order val="0"/>
          <c:tx>
            <c:v>%molar de bifenilo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(HDS!$BQ$3,HDS!$BQ$7,HDS!$BQ$11,HDS!$BQ$15,HDS!$BQ$19,HDS!$BQ$23,HDS!$BQ$27,HDS!$BQ$31,HDS!$BQ$35,HDS!$BQ$39)</c:f>
              <c:numCache>
                <c:formatCode>General</c:formatCode>
                <c:ptCount val="10"/>
                <c:pt idx="0">
                  <c:v>97.910806441985343</c:v>
                </c:pt>
                <c:pt idx="1">
                  <c:v>96.738545687845829</c:v>
                </c:pt>
                <c:pt idx="2">
                  <c:v>99.117534145666724</c:v>
                </c:pt>
                <c:pt idx="3">
                  <c:v>96.32457359702461</c:v>
                </c:pt>
                <c:pt idx="4">
                  <c:v>87.577329628310267</c:v>
                </c:pt>
                <c:pt idx="5">
                  <c:v>85.347266517911692</c:v>
                </c:pt>
                <c:pt idx="6">
                  <c:v>67.69314467652778</c:v>
                </c:pt>
                <c:pt idx="7">
                  <c:v>47.960156535858069</c:v>
                </c:pt>
                <c:pt idx="8">
                  <c:v>87.104949763024052</c:v>
                </c:pt>
                <c:pt idx="9">
                  <c:v>81.007653432634783</c:v>
                </c:pt>
              </c:numCache>
            </c:numRef>
          </c:val>
        </c:ser>
        <c:ser>
          <c:idx val="1"/>
          <c:order val="1"/>
          <c:tx>
            <c:v>%molar de ciclohexilbenceno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(HDS!$BQ$4,HDS!$BQ$8,HDS!$BQ$12,HDS!$BQ$16,HDS!$BQ$20,HDS!$BQ$24,HDS!$BQ$28,HDS!$BQ$32,HDS!$BQ$36,HDS!$BQ$40)</c:f>
              <c:numCache>
                <c:formatCode>General</c:formatCode>
                <c:ptCount val="10"/>
                <c:pt idx="0">
                  <c:v>0.52467086735322355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5.0799880744543993</c:v>
                </c:pt>
                <c:pt idx="6">
                  <c:v>8.4963358028655023</c:v>
                </c:pt>
                <c:pt idx="7">
                  <c:v>6.3655531074383669</c:v>
                </c:pt>
                <c:pt idx="8">
                  <c:v>12.895050236975957</c:v>
                </c:pt>
                <c:pt idx="9">
                  <c:v>12.249384233883072</c:v>
                </c:pt>
              </c:numCache>
            </c:numRef>
          </c:val>
        </c:ser>
        <c:marker val="1"/>
        <c:axId val="57505280"/>
        <c:axId val="57506816"/>
      </c:lineChart>
      <c:catAx>
        <c:axId val="57505280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ysClr val="windowText" lastClr="000000"/>
            </a:solidFill>
          </a:ln>
        </c:spPr>
        <c:crossAx val="57506816"/>
        <c:crosses val="autoZero"/>
        <c:auto val="1"/>
        <c:lblAlgn val="ctr"/>
        <c:lblOffset val="100"/>
      </c:catAx>
      <c:valAx>
        <c:axId val="57506816"/>
        <c:scaling>
          <c:orientation val="minMax"/>
          <c:max val="100"/>
          <c:min val="0"/>
        </c:scaling>
        <c:axPos val="l"/>
        <c:numFmt formatCode="General" sourceLinked="0"/>
        <c:tickLblPos val="nextTo"/>
        <c:spPr>
          <a:ln w="25400">
            <a:solidFill>
              <a:sysClr val="windowText" lastClr="000000"/>
            </a:solidFill>
          </a:ln>
        </c:spPr>
        <c:crossAx val="57505280"/>
        <c:crosses val="autoZero"/>
        <c:crossBetween val="between"/>
        <c:majorUnit val="10"/>
        <c:minorUnit val="10"/>
      </c:valAx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341667468136368"/>
          <c:y val="0.26150211992731681"/>
          <c:w val="0.56491566741724453"/>
          <c:h val="0.58537189582071458"/>
        </c:manualLayout>
      </c:layout>
      <c:lineChart>
        <c:grouping val="standard"/>
        <c:ser>
          <c:idx val="0"/>
          <c:order val="0"/>
          <c:tx>
            <c:v>%molar de bifenilo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(HDS!$CJ$3,HDS!$CJ$7,HDS!$CJ$11,HDS!$CJ$15,HDS!$CJ$19,HDS!$CJ$23,HDS!$CJ$27,HDS!$CJ$31,HDS!$CJ$35,HDS!$CJ$39)</c:f>
              <c:numCache>
                <c:formatCode>0.0000</c:formatCode>
                <c:ptCount val="10"/>
                <c:pt idx="0">
                  <c:v>98.467626110772983</c:v>
                </c:pt>
                <c:pt idx="1">
                  <c:v>73.60653628979702</c:v>
                </c:pt>
                <c:pt idx="2">
                  <c:v>38.963340756331</c:v>
                </c:pt>
                <c:pt idx="3">
                  <c:v>18.382769051176776</c:v>
                </c:pt>
                <c:pt idx="4">
                  <c:v>8.186789748558823</c:v>
                </c:pt>
                <c:pt idx="5">
                  <c:v>27.821053462172021</c:v>
                </c:pt>
                <c:pt idx="6">
                  <c:v>6.2152988055602618</c:v>
                </c:pt>
                <c:pt idx="7">
                  <c:v>5.1250092981522286</c:v>
                </c:pt>
                <c:pt idx="8" formatCode="General">
                  <c:v>0</c:v>
                </c:pt>
                <c:pt idx="9" formatCode="General">
                  <c:v>0</c:v>
                </c:pt>
              </c:numCache>
            </c:numRef>
          </c:val>
        </c:ser>
        <c:ser>
          <c:idx val="1"/>
          <c:order val="1"/>
          <c:tx>
            <c:v>%molar de ciclohexilbenceno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(HDS!$CJ$4,HDS!$CJ$8,HDS!$CJ$12,HDS!$CJ$16,HDS!$CJ$20,HDS!$CJ$24,HDS!$CJ$28,HDS!$CJ$32,HDS!$CJ$36,HDS!$CJ$40)</c:f>
              <c:numCache>
                <c:formatCode>0.0000</c:formatCode>
                <c:ptCount val="10"/>
                <c:pt idx="0">
                  <c:v>1.155508583729373</c:v>
                </c:pt>
                <c:pt idx="1">
                  <c:v>14.116231258726746</c:v>
                </c:pt>
                <c:pt idx="2">
                  <c:v>32.644733810009939</c:v>
                </c:pt>
                <c:pt idx="3">
                  <c:v>43.652008672325891</c:v>
                </c:pt>
                <c:pt idx="4">
                  <c:v>49.105207362928489</c:v>
                </c:pt>
                <c:pt idx="5">
                  <c:v>0</c:v>
                </c:pt>
                <c:pt idx="6">
                  <c:v>1.1961497907940921</c:v>
                </c:pt>
                <c:pt idx="7">
                  <c:v>3.9452833992910281</c:v>
                </c:pt>
                <c:pt idx="8" formatCode="General">
                  <c:v>0</c:v>
                </c:pt>
                <c:pt idx="9" formatCode="General">
                  <c:v>0</c:v>
                </c:pt>
              </c:numCache>
            </c:numRef>
          </c:val>
        </c:ser>
        <c:marker val="1"/>
        <c:axId val="58028416"/>
        <c:axId val="58029952"/>
      </c:lineChart>
      <c:catAx>
        <c:axId val="58028416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ysClr val="windowText" lastClr="000000"/>
            </a:solidFill>
          </a:ln>
        </c:spPr>
        <c:crossAx val="58029952"/>
        <c:crosses val="autoZero"/>
        <c:auto val="1"/>
        <c:lblAlgn val="ctr"/>
        <c:lblOffset val="100"/>
      </c:catAx>
      <c:valAx>
        <c:axId val="58029952"/>
        <c:scaling>
          <c:orientation val="minMax"/>
          <c:max val="100"/>
          <c:min val="0"/>
        </c:scaling>
        <c:axPos val="l"/>
        <c:numFmt formatCode="General" sourceLinked="0"/>
        <c:tickLblPos val="nextTo"/>
        <c:spPr>
          <a:ln w="25400">
            <a:solidFill>
              <a:sysClr val="windowText" lastClr="000000"/>
            </a:solidFill>
          </a:ln>
        </c:spPr>
        <c:crossAx val="58028416"/>
        <c:crosses val="autoZero"/>
        <c:crossBetween val="between"/>
        <c:majorUnit val="10"/>
        <c:minorUnit val="10"/>
      </c:valAx>
    </c:plotArea>
    <c:legend>
      <c:legendPos val="r"/>
      <c:layout/>
    </c:legend>
    <c:plotVisOnly val="1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322" l="0.70000000000000062" r="0.70000000000000062" t="0.75000000000000322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1"/>
          <c:order val="0"/>
          <c:tx>
            <c:v>%Ciclohexilbenceno</c:v>
          </c:tx>
          <c:cat>
            <c:numRef>
              <c:f>HDS!$AP$48</c:f>
              <c:numCache>
                <c:formatCode>0.0</c:formatCode>
                <c:ptCount val="1"/>
                <c:pt idx="0">
                  <c:v>2</c:v>
                </c:pt>
              </c:numCache>
            </c:numRef>
          </c:cat>
          <c:val>
            <c:numRef>
              <c:f>HDS!$BC$3</c:f>
              <c:numCache>
                <c:formatCode>General</c:formatCode>
                <c:ptCount val="1"/>
                <c:pt idx="0">
                  <c:v>0.29606959765963281</c:v>
                </c:pt>
              </c:numCache>
            </c:numRef>
          </c:val>
        </c:ser>
        <c:ser>
          <c:idx val="0"/>
          <c:order val="1"/>
          <c:tx>
            <c:v>%bifenilo</c:v>
          </c:tx>
          <c:cat>
            <c:numRef>
              <c:f>HDS!$AP$48</c:f>
              <c:numCache>
                <c:formatCode>0.0</c:formatCode>
                <c:ptCount val="1"/>
                <c:pt idx="0">
                  <c:v>2</c:v>
                </c:pt>
              </c:numCache>
            </c:numRef>
          </c:cat>
          <c:val>
            <c:numRef>
              <c:f>HDS!$BB$3</c:f>
              <c:numCache>
                <c:formatCode>General</c:formatCode>
                <c:ptCount val="1"/>
                <c:pt idx="0">
                  <c:v>99.703930402340376</c:v>
                </c:pt>
              </c:numCache>
            </c:numRef>
          </c:val>
        </c:ser>
        <c:axId val="57934592"/>
        <c:axId val="57936128"/>
      </c:barChart>
      <c:catAx>
        <c:axId val="57934592"/>
        <c:scaling>
          <c:orientation val="minMax"/>
        </c:scaling>
        <c:axPos val="b"/>
        <c:numFmt formatCode="0.0" sourceLinked="1"/>
        <c:tickLblPos val="nextTo"/>
        <c:crossAx val="57936128"/>
        <c:crosses val="autoZero"/>
        <c:auto val="1"/>
        <c:lblAlgn val="ctr"/>
        <c:lblOffset val="100"/>
      </c:catAx>
      <c:valAx>
        <c:axId val="57936128"/>
        <c:scaling>
          <c:orientation val="minMax"/>
          <c:max val="100"/>
          <c:min val="0"/>
        </c:scaling>
        <c:axPos val="l"/>
        <c:numFmt formatCode="General" sourceLinked="1"/>
        <c:tickLblPos val="nextTo"/>
        <c:crossAx val="57934592"/>
        <c:crosses val="autoZero"/>
        <c:crossBetween val="between"/>
        <c:majorUnit val="20"/>
        <c:minorUnit val="20"/>
      </c:valAx>
      <c:spPr>
        <a:noFill/>
        <a:ln w="25400">
          <a:noFill/>
        </a:ln>
      </c:spPr>
    </c:plotArea>
    <c:legend>
      <c:legendPos val="r"/>
    </c:legend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374008497556613"/>
          <c:y val="0.22810842859518593"/>
          <c:w val="0.60991545946259695"/>
          <c:h val="0.57545129172902976"/>
        </c:manualLayout>
      </c:layout>
      <c:lineChart>
        <c:grouping val="standard"/>
        <c:ser>
          <c:idx val="0"/>
          <c:order val="0"/>
          <c:tx>
            <c:v>HDS del DBT empleando catalizador a 0,5ºC/min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HDS!$B$46:$B$55</c:f>
              <c:numCache>
                <c:formatCode>0.000</c:formatCode>
                <c:ptCount val="10"/>
                <c:pt idx="0">
                  <c:v>100</c:v>
                </c:pt>
                <c:pt idx="1">
                  <c:v>95.119012829773695</c:v>
                </c:pt>
                <c:pt idx="2">
                  <c:v>93.074935991203176</c:v>
                </c:pt>
                <c:pt idx="3">
                  <c:v>93.896519898060404</c:v>
                </c:pt>
                <c:pt idx="4">
                  <c:v>86.181541027882659</c:v>
                </c:pt>
                <c:pt idx="5">
                  <c:v>73.335284107204032</c:v>
                </c:pt>
                <c:pt idx="6">
                  <c:v>52.418380681995899</c:v>
                </c:pt>
                <c:pt idx="7">
                  <c:v>62.069729352996703</c:v>
                </c:pt>
                <c:pt idx="8">
                  <c:v>44.074691240891894</c:v>
                </c:pt>
                <c:pt idx="9">
                  <c:v>15.767480357338638</c:v>
                </c:pt>
              </c:numCache>
            </c:numRef>
          </c:val>
        </c:ser>
        <c:ser>
          <c:idx val="1"/>
          <c:order val="1"/>
          <c:tx>
            <c:v>HDN de anilina empleando catalizador a 0,5ºC/min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HDN!$B$46:$B$55</c:f>
              <c:numCache>
                <c:formatCode>General</c:formatCode>
                <c:ptCount val="10"/>
                <c:pt idx="0">
                  <c:v>93.977918359137746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43.698109639736344</c:v>
                </c:pt>
                <c:pt idx="9">
                  <c:v>0</c:v>
                </c:pt>
              </c:numCache>
            </c:numRef>
          </c:val>
        </c:ser>
        <c:marker val="1"/>
        <c:axId val="57987456"/>
        <c:axId val="57988992"/>
      </c:lineChart>
      <c:catAx>
        <c:axId val="57987456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chemeClr val="tx1"/>
            </a:solidFill>
          </a:ln>
        </c:spPr>
        <c:crossAx val="57988992"/>
        <c:crosses val="autoZero"/>
        <c:auto val="1"/>
        <c:lblAlgn val="ctr"/>
        <c:lblOffset val="100"/>
      </c:catAx>
      <c:valAx>
        <c:axId val="57988992"/>
        <c:scaling>
          <c:orientation val="minMax"/>
          <c:max val="100"/>
          <c:min val="0"/>
        </c:scaling>
        <c:axPos val="l"/>
        <c:numFmt formatCode="General" sourceLinked="0"/>
        <c:tickLblPos val="nextTo"/>
        <c:spPr>
          <a:ln w="25400">
            <a:solidFill>
              <a:sysClr val="windowText" lastClr="000000"/>
            </a:solidFill>
          </a:ln>
        </c:spPr>
        <c:crossAx val="57987456"/>
        <c:crosses val="autoZero"/>
        <c:crossBetween val="between"/>
        <c:majorUnit val="20"/>
        <c:minorUnit val="4"/>
      </c:valAx>
    </c:plotArea>
    <c:legend>
      <c:legendPos val="r"/>
      <c:layout>
        <c:manualLayout>
          <c:xMode val="edge"/>
          <c:yMode val="edge"/>
          <c:x val="0.70603123504589727"/>
          <c:y val="0.32308221802853182"/>
          <c:w val="0.27739417931874677"/>
          <c:h val="0.35016218014070588"/>
        </c:manualLayout>
      </c:layout>
    </c:legend>
    <c:plotVisOnly val="1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1135029996250465"/>
          <c:y val="0.22810842859518593"/>
          <c:w val="0.62967179883764535"/>
          <c:h val="0.58647057547558623"/>
        </c:manualLayout>
      </c:layout>
      <c:lineChart>
        <c:grouping val="standard"/>
        <c:ser>
          <c:idx val="0"/>
          <c:order val="0"/>
          <c:tx>
            <c:v>HDS del DBT empleando catalizador a 1,0ºC/min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HDS!$C$46:$C$55</c:f>
              <c:numCache>
                <c:formatCode>0.000</c:formatCode>
                <c:ptCount val="10"/>
                <c:pt idx="0">
                  <c:v>98.827907573800303</c:v>
                </c:pt>
                <c:pt idx="1">
                  <c:v>63.53411343704208</c:v>
                </c:pt>
                <c:pt idx="2">
                  <c:v>96.803177227992762</c:v>
                </c:pt>
                <c:pt idx="3">
                  <c:v>95.736617097283258</c:v>
                </c:pt>
                <c:pt idx="4">
                  <c:v>88.27625142664418</c:v>
                </c:pt>
                <c:pt idx="5">
                  <c:v>48.960832655759624</c:v>
                </c:pt>
                <c:pt idx="6">
                  <c:v>53.636245947807922</c:v>
                </c:pt>
                <c:pt idx="7">
                  <c:v>55.063109342697899</c:v>
                </c:pt>
                <c:pt idx="8">
                  <c:v>85.837212141946097</c:v>
                </c:pt>
                <c:pt idx="9">
                  <c:v>66.152864432436175</c:v>
                </c:pt>
              </c:numCache>
            </c:numRef>
          </c:val>
        </c:ser>
        <c:ser>
          <c:idx val="1"/>
          <c:order val="1"/>
          <c:tx>
            <c:v>HDN de anilina empleando catalizador a 1,0ºC/min</c:v>
          </c:tx>
          <c:cat>
            <c:numRef>
              <c:f>HDS!$A$46:$A$55</c:f>
              <c:numCache>
                <c:formatCode>General</c:formatCode>
                <c:ptCount val="10"/>
                <c:pt idx="0">
                  <c:v>30</c:v>
                </c:pt>
                <c:pt idx="1">
                  <c:v>60</c:v>
                </c:pt>
                <c:pt idx="2">
                  <c:v>90</c:v>
                </c:pt>
                <c:pt idx="3">
                  <c:v>120</c:v>
                </c:pt>
                <c:pt idx="4">
                  <c:v>150</c:v>
                </c:pt>
                <c:pt idx="5">
                  <c:v>180</c:v>
                </c:pt>
                <c:pt idx="6">
                  <c:v>210</c:v>
                </c:pt>
                <c:pt idx="7">
                  <c:v>240</c:v>
                </c:pt>
                <c:pt idx="8">
                  <c:v>270</c:v>
                </c:pt>
                <c:pt idx="9">
                  <c:v>300</c:v>
                </c:pt>
              </c:numCache>
            </c:numRef>
          </c:cat>
          <c:val>
            <c:numRef>
              <c:f>HDN!$C$46:$C$54</c:f>
              <c:numCache>
                <c:formatCode>General</c:formatCode>
                <c:ptCount val="9"/>
                <c:pt idx="0">
                  <c:v>52.801479417130928</c:v>
                </c:pt>
                <c:pt idx="1">
                  <c:v>0</c:v>
                </c:pt>
                <c:pt idx="2">
                  <c:v>87.741662438681146</c:v>
                </c:pt>
                <c:pt idx="3">
                  <c:v>0</c:v>
                </c:pt>
                <c:pt idx="4">
                  <c:v>36.0603648106582</c:v>
                </c:pt>
                <c:pt idx="5">
                  <c:v>0</c:v>
                </c:pt>
                <c:pt idx="6">
                  <c:v>0</c:v>
                </c:pt>
                <c:pt idx="7">
                  <c:v>13.252408602970336</c:v>
                </c:pt>
                <c:pt idx="8">
                  <c:v>0.90298854562186159</c:v>
                </c:pt>
              </c:numCache>
            </c:numRef>
          </c:val>
        </c:ser>
        <c:marker val="1"/>
        <c:axId val="58109952"/>
        <c:axId val="58111488"/>
      </c:lineChart>
      <c:catAx>
        <c:axId val="58109952"/>
        <c:scaling>
          <c:orientation val="minMax"/>
        </c:scaling>
        <c:axPos val="b"/>
        <c:numFmt formatCode="General" sourceLinked="1"/>
        <c:tickLblPos val="nextTo"/>
        <c:spPr>
          <a:ln w="25400">
            <a:solidFill>
              <a:sysClr val="windowText" lastClr="000000"/>
            </a:solidFill>
          </a:ln>
        </c:spPr>
        <c:crossAx val="58111488"/>
        <c:crosses val="autoZero"/>
        <c:auto val="1"/>
        <c:lblAlgn val="ctr"/>
        <c:lblOffset val="100"/>
      </c:catAx>
      <c:valAx>
        <c:axId val="58111488"/>
        <c:scaling>
          <c:orientation val="minMax"/>
          <c:max val="100"/>
          <c:min val="0"/>
        </c:scaling>
        <c:axPos val="l"/>
        <c:numFmt formatCode="General" sourceLinked="0"/>
        <c:tickLblPos val="nextTo"/>
        <c:spPr>
          <a:ln w="25400">
            <a:solidFill>
              <a:sysClr val="windowText" lastClr="000000"/>
            </a:solidFill>
          </a:ln>
        </c:spPr>
        <c:crossAx val="58109952"/>
        <c:crosses val="autoZero"/>
        <c:crossBetween val="between"/>
        <c:majorUnit val="20"/>
        <c:minorUnit val="4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67117748711163172"/>
          <c:y val="0.38160531762798022"/>
          <c:w val="0.30674345458883723"/>
          <c:h val="0.26568100475043926"/>
        </c:manualLayout>
      </c:layout>
    </c:legend>
    <c:plotVisOnly val="1"/>
  </c:chart>
  <c:spPr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1.xml"/><Relationship Id="rId3" Type="http://schemas.openxmlformats.org/officeDocument/2006/relationships/chart" Target="../charts/chart16.xml"/><Relationship Id="rId7" Type="http://schemas.openxmlformats.org/officeDocument/2006/relationships/chart" Target="../charts/chart20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9.xml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9.xml"/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13" Type="http://schemas.openxmlformats.org/officeDocument/2006/relationships/chart" Target="../charts/chart42.xml"/><Relationship Id="rId18" Type="http://schemas.openxmlformats.org/officeDocument/2006/relationships/chart" Target="../charts/chart4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12" Type="http://schemas.openxmlformats.org/officeDocument/2006/relationships/chart" Target="../charts/chart41.xml"/><Relationship Id="rId17" Type="http://schemas.openxmlformats.org/officeDocument/2006/relationships/chart" Target="../charts/chart46.xml"/><Relationship Id="rId2" Type="http://schemas.openxmlformats.org/officeDocument/2006/relationships/chart" Target="../charts/chart31.xml"/><Relationship Id="rId16" Type="http://schemas.openxmlformats.org/officeDocument/2006/relationships/chart" Target="../charts/chart45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11" Type="http://schemas.openxmlformats.org/officeDocument/2006/relationships/chart" Target="../charts/chart40.xml"/><Relationship Id="rId5" Type="http://schemas.openxmlformats.org/officeDocument/2006/relationships/chart" Target="../charts/chart34.xml"/><Relationship Id="rId15" Type="http://schemas.openxmlformats.org/officeDocument/2006/relationships/chart" Target="../charts/chart44.xml"/><Relationship Id="rId10" Type="http://schemas.openxmlformats.org/officeDocument/2006/relationships/chart" Target="../charts/chart39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Relationship Id="rId14" Type="http://schemas.openxmlformats.org/officeDocument/2006/relationships/chart" Target="../charts/chart4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372835</xdr:colOff>
      <xdr:row>45</xdr:row>
      <xdr:rowOff>5443</xdr:rowOff>
    </xdr:from>
    <xdr:to>
      <xdr:col>14</xdr:col>
      <xdr:colOff>427264</xdr:colOff>
      <xdr:row>74</xdr:row>
      <xdr:rowOff>47625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2122713</xdr:colOff>
      <xdr:row>45</xdr:row>
      <xdr:rowOff>13607</xdr:rowOff>
    </xdr:from>
    <xdr:to>
      <xdr:col>18</xdr:col>
      <xdr:colOff>1224642</xdr:colOff>
      <xdr:row>68</xdr:row>
      <xdr:rowOff>176893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0</xdr:colOff>
      <xdr:row>44</xdr:row>
      <xdr:rowOff>19050</xdr:rowOff>
    </xdr:from>
    <xdr:to>
      <xdr:col>23</xdr:col>
      <xdr:colOff>285750</xdr:colOff>
      <xdr:row>67</xdr:row>
      <xdr:rowOff>182336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766082</xdr:colOff>
      <xdr:row>44</xdr:row>
      <xdr:rowOff>145596</xdr:rowOff>
    </xdr:from>
    <xdr:to>
      <xdr:col>27</xdr:col>
      <xdr:colOff>1106261</xdr:colOff>
      <xdr:row>68</xdr:row>
      <xdr:rowOff>118382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783172</xdr:colOff>
      <xdr:row>44</xdr:row>
      <xdr:rowOff>164646</xdr:rowOff>
    </xdr:from>
    <xdr:to>
      <xdr:col>32</xdr:col>
      <xdr:colOff>152401</xdr:colOff>
      <xdr:row>68</xdr:row>
      <xdr:rowOff>4082</xdr:rowOff>
    </xdr:to>
    <xdr:grpSp>
      <xdr:nvGrpSpPr>
        <xdr:cNvPr id="15" name="14 Grupo"/>
        <xdr:cNvGrpSpPr/>
      </xdr:nvGrpSpPr>
      <xdr:grpSpPr>
        <a:xfrm>
          <a:off x="49417822" y="10413546"/>
          <a:ext cx="8113179" cy="5078186"/>
          <a:chOff x="45210038" y="10607568"/>
          <a:chExt cx="7296722" cy="4963886"/>
        </a:xfrm>
      </xdr:grpSpPr>
      <xdr:graphicFrame macro="">
        <xdr:nvGraphicFramePr>
          <xdr:cNvPr id="8" name="7 Gráfico"/>
          <xdr:cNvGraphicFramePr/>
        </xdr:nvGraphicFramePr>
        <xdr:xfrm>
          <a:off x="45550789" y="10607568"/>
          <a:ext cx="6955971" cy="49638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10" name="9 CuadroTexto"/>
          <xdr:cNvSpPr txBox="1"/>
        </xdr:nvSpPr>
        <xdr:spPr>
          <a:xfrm>
            <a:off x="45210038" y="12182474"/>
            <a:ext cx="236766" cy="174579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  <a:scene3d>
            <a:camera prst="orthographicFront">
              <a:rot lat="0" lon="0" rev="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vert270" wrap="square" rtlCol="0" anchor="t"/>
          <a:lstStyle/>
          <a:p>
            <a:r>
              <a:rPr lang="es-ES" sz="1200" b="1">
                <a:latin typeface="Arial" pitchFamily="34" charset="0"/>
                <a:cs typeface="Arial" pitchFamily="34" charset="0"/>
              </a:rPr>
              <a:t>%</a:t>
            </a:r>
            <a:r>
              <a:rPr lang="es-ES" sz="1200" b="1" baseline="0">
                <a:latin typeface="Arial" pitchFamily="34" charset="0"/>
                <a:cs typeface="Arial" pitchFamily="34" charset="0"/>
              </a:rPr>
              <a:t>  Molar de productos </a:t>
            </a:r>
            <a:endParaRPr lang="es-ES" sz="12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34</xdr:col>
      <xdr:colOff>361952</xdr:colOff>
      <xdr:row>43</xdr:row>
      <xdr:rowOff>104775</xdr:rowOff>
    </xdr:from>
    <xdr:to>
      <xdr:col>39</xdr:col>
      <xdr:colOff>1583873</xdr:colOff>
      <xdr:row>66</xdr:row>
      <xdr:rowOff>153761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42</xdr:col>
      <xdr:colOff>1676400</xdr:colOff>
      <xdr:row>120</xdr:row>
      <xdr:rowOff>152400</xdr:rowOff>
    </xdr:from>
    <xdr:to>
      <xdr:col>45</xdr:col>
      <xdr:colOff>2133600</xdr:colOff>
      <xdr:row>155</xdr:row>
      <xdr:rowOff>152400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2381250</xdr:colOff>
      <xdr:row>103</xdr:row>
      <xdr:rowOff>57150</xdr:rowOff>
    </xdr:from>
    <xdr:to>
      <xdr:col>15</xdr:col>
      <xdr:colOff>1695450</xdr:colOff>
      <xdr:row>104</xdr:row>
      <xdr:rowOff>133350</xdr:rowOff>
    </xdr:to>
    <xdr:sp macro="" textlink="">
      <xdr:nvSpPr>
        <xdr:cNvPr id="24" name="23 CuadroTexto"/>
        <xdr:cNvSpPr txBox="1"/>
      </xdr:nvSpPr>
      <xdr:spPr>
        <a:xfrm>
          <a:off x="26098500" y="21926550"/>
          <a:ext cx="182880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1200" b="1">
              <a:latin typeface="Arial" pitchFamily="34" charset="0"/>
              <a:cs typeface="Arial" pitchFamily="34" charset="0"/>
            </a:rPr>
            <a:t>Tiempo (min)</a:t>
          </a:r>
        </a:p>
      </xdr:txBody>
    </xdr:sp>
    <xdr:clientData/>
  </xdr:twoCellAnchor>
  <xdr:twoCellAnchor>
    <xdr:from>
      <xdr:col>2</xdr:col>
      <xdr:colOff>209550</xdr:colOff>
      <xdr:row>79</xdr:row>
      <xdr:rowOff>152399</xdr:rowOff>
    </xdr:from>
    <xdr:to>
      <xdr:col>7</xdr:col>
      <xdr:colOff>1219200</xdr:colOff>
      <xdr:row>104</xdr:row>
      <xdr:rowOff>19050</xdr:rowOff>
    </xdr:to>
    <xdr:grpSp>
      <xdr:nvGrpSpPr>
        <xdr:cNvPr id="33" name="32 Grupo"/>
        <xdr:cNvGrpSpPr/>
      </xdr:nvGrpSpPr>
      <xdr:grpSpPr>
        <a:xfrm>
          <a:off x="3695700" y="17773649"/>
          <a:ext cx="8953500" cy="4629151"/>
          <a:chOff x="3695700" y="17449799"/>
          <a:chExt cx="8953500" cy="4629151"/>
        </a:xfrm>
      </xdr:grpSpPr>
      <xdr:graphicFrame macro="">
        <xdr:nvGraphicFramePr>
          <xdr:cNvPr id="19" name="18 Gráfico"/>
          <xdr:cNvGraphicFramePr/>
        </xdr:nvGraphicFramePr>
        <xdr:xfrm>
          <a:off x="3695700" y="17449799"/>
          <a:ext cx="8953500" cy="462915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">
        <xdr:nvSpPr>
          <xdr:cNvPr id="25" name="24 CuadroTexto"/>
          <xdr:cNvSpPr txBox="1"/>
        </xdr:nvSpPr>
        <xdr:spPr>
          <a:xfrm>
            <a:off x="3962400" y="19259550"/>
            <a:ext cx="476250" cy="895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vert270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200" b="1">
                <a:latin typeface="Arial" pitchFamily="34" charset="0"/>
                <a:cs typeface="Arial" pitchFamily="34" charset="0"/>
              </a:rPr>
              <a:t>% Molar</a:t>
            </a:r>
            <a:endParaRPr lang="es-ES" sz="1100" b="0" i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s-ES" sz="12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7</xdr:col>
      <xdr:colOff>1943100</xdr:colOff>
      <xdr:row>80</xdr:row>
      <xdr:rowOff>57150</xdr:rowOff>
    </xdr:from>
    <xdr:to>
      <xdr:col>13</xdr:col>
      <xdr:colOff>933450</xdr:colOff>
      <xdr:row>104</xdr:row>
      <xdr:rowOff>171450</xdr:rowOff>
    </xdr:to>
    <xdr:grpSp>
      <xdr:nvGrpSpPr>
        <xdr:cNvPr id="32" name="31 Grupo"/>
        <xdr:cNvGrpSpPr/>
      </xdr:nvGrpSpPr>
      <xdr:grpSpPr>
        <a:xfrm>
          <a:off x="13373100" y="17868900"/>
          <a:ext cx="8534400" cy="4686300"/>
          <a:chOff x="13373100" y="17545050"/>
          <a:chExt cx="8534400" cy="4686300"/>
        </a:xfrm>
      </xdr:grpSpPr>
      <xdr:graphicFrame macro="">
        <xdr:nvGraphicFramePr>
          <xdr:cNvPr id="20" name="19 Gráfico"/>
          <xdr:cNvGraphicFramePr/>
        </xdr:nvGraphicFramePr>
        <xdr:xfrm>
          <a:off x="13373100" y="17545050"/>
          <a:ext cx="8534400" cy="46863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26" name="25 CuadroTexto"/>
          <xdr:cNvSpPr txBox="1"/>
        </xdr:nvSpPr>
        <xdr:spPr>
          <a:xfrm>
            <a:off x="13563600" y="19316700"/>
            <a:ext cx="419100" cy="895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vert270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200" b="1">
                <a:latin typeface="Arial" pitchFamily="34" charset="0"/>
                <a:cs typeface="Arial" pitchFamily="34" charset="0"/>
              </a:rPr>
              <a:t>% Molar</a:t>
            </a:r>
            <a:endParaRPr lang="es-ES" sz="1100" b="0" i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s-ES" sz="12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13</xdr:col>
      <xdr:colOff>1866900</xdr:colOff>
      <xdr:row>79</xdr:row>
      <xdr:rowOff>114300</xdr:rowOff>
    </xdr:from>
    <xdr:to>
      <xdr:col>17</xdr:col>
      <xdr:colOff>723900</xdr:colOff>
      <xdr:row>105</xdr:row>
      <xdr:rowOff>76200</xdr:rowOff>
    </xdr:to>
    <xdr:grpSp>
      <xdr:nvGrpSpPr>
        <xdr:cNvPr id="31" name="30 Grupo"/>
        <xdr:cNvGrpSpPr/>
      </xdr:nvGrpSpPr>
      <xdr:grpSpPr>
        <a:xfrm>
          <a:off x="22840950" y="17735550"/>
          <a:ext cx="8496300" cy="4914900"/>
          <a:chOff x="22840950" y="17411700"/>
          <a:chExt cx="8496300" cy="4914900"/>
        </a:xfrm>
      </xdr:grpSpPr>
      <xdr:graphicFrame macro="">
        <xdr:nvGraphicFramePr>
          <xdr:cNvPr id="22" name="21 Gráfico"/>
          <xdr:cNvGraphicFramePr/>
        </xdr:nvGraphicFramePr>
        <xdr:xfrm>
          <a:off x="22840950" y="17411700"/>
          <a:ext cx="8496300" cy="49149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0"/>
          </a:graphicData>
        </a:graphic>
      </xdr:graphicFrame>
      <xdr:sp macro="" textlink="">
        <xdr:nvSpPr>
          <xdr:cNvPr id="27" name="26 CuadroTexto"/>
          <xdr:cNvSpPr txBox="1"/>
        </xdr:nvSpPr>
        <xdr:spPr>
          <a:xfrm>
            <a:off x="22936200" y="19259550"/>
            <a:ext cx="400050" cy="895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vert270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200" b="1">
                <a:latin typeface="Arial" pitchFamily="34" charset="0"/>
                <a:cs typeface="Arial" pitchFamily="34" charset="0"/>
              </a:rPr>
              <a:t>% Molar</a:t>
            </a:r>
            <a:endParaRPr lang="es-ES" sz="1100" b="0" i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s-ES" sz="12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17</xdr:col>
      <xdr:colOff>1562100</xdr:colOff>
      <xdr:row>78</xdr:row>
      <xdr:rowOff>19050</xdr:rowOff>
    </xdr:from>
    <xdr:to>
      <xdr:col>23</xdr:col>
      <xdr:colOff>504825</xdr:colOff>
      <xdr:row>104</xdr:row>
      <xdr:rowOff>66675</xdr:rowOff>
    </xdr:to>
    <xdr:grpSp>
      <xdr:nvGrpSpPr>
        <xdr:cNvPr id="30" name="29 Grupo"/>
        <xdr:cNvGrpSpPr/>
      </xdr:nvGrpSpPr>
      <xdr:grpSpPr>
        <a:xfrm>
          <a:off x="32175450" y="17449800"/>
          <a:ext cx="8753475" cy="5000625"/>
          <a:chOff x="32099250" y="17183100"/>
          <a:chExt cx="8753475" cy="5000625"/>
        </a:xfrm>
      </xdr:grpSpPr>
      <xdr:graphicFrame macro="">
        <xdr:nvGraphicFramePr>
          <xdr:cNvPr id="23" name="22 Gráfico"/>
          <xdr:cNvGraphicFramePr/>
        </xdr:nvGraphicFramePr>
        <xdr:xfrm>
          <a:off x="32099250" y="17183100"/>
          <a:ext cx="8753475" cy="500062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1"/>
          </a:graphicData>
        </a:graphic>
      </xdr:graphicFrame>
      <xdr:sp macro="" textlink="">
        <xdr:nvSpPr>
          <xdr:cNvPr id="28" name="27 CuadroTexto"/>
          <xdr:cNvSpPr txBox="1"/>
        </xdr:nvSpPr>
        <xdr:spPr>
          <a:xfrm>
            <a:off x="32175450" y="19126200"/>
            <a:ext cx="381000" cy="89535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vert270" wrap="square" rtlCol="0" anchor="t"/>
          <a:lstStyle/>
          <a:p>
            <a:pPr marL="0" marR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s-ES" sz="1200" b="1">
                <a:latin typeface="Arial" pitchFamily="34" charset="0"/>
                <a:cs typeface="Arial" pitchFamily="34" charset="0"/>
              </a:rPr>
              <a:t>% Molar</a:t>
            </a:r>
            <a:endParaRPr lang="es-ES" sz="1100" b="0" i="0" baseline="0">
              <a:solidFill>
                <a:schemeClr val="dk1"/>
              </a:solidFill>
              <a:latin typeface="+mn-lt"/>
              <a:ea typeface="+mn-ea"/>
              <a:cs typeface="+mn-cs"/>
            </a:endParaRPr>
          </a:p>
          <a:p>
            <a:endParaRPr lang="es-ES" sz="12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0</xdr:col>
      <xdr:colOff>1638300</xdr:colOff>
      <xdr:row>106</xdr:row>
      <xdr:rowOff>95250</xdr:rowOff>
    </xdr:from>
    <xdr:to>
      <xdr:col>7</xdr:col>
      <xdr:colOff>1562100</xdr:colOff>
      <xdr:row>152</xdr:row>
      <xdr:rowOff>38100</xdr:rowOff>
    </xdr:to>
    <xdr:graphicFrame macro="">
      <xdr:nvGraphicFramePr>
        <xdr:cNvPr id="29" name="2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35</xdr:col>
      <xdr:colOff>0</xdr:colOff>
      <xdr:row>72</xdr:row>
      <xdr:rowOff>0</xdr:rowOff>
    </xdr:from>
    <xdr:to>
      <xdr:col>40</xdr:col>
      <xdr:colOff>97971</xdr:colOff>
      <xdr:row>98</xdr:row>
      <xdr:rowOff>125186</xdr:rowOff>
    </xdr:to>
    <xdr:graphicFrame macro="">
      <xdr:nvGraphicFramePr>
        <xdr:cNvPr id="34" name="3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0.09945</cdr:x>
      <cdr:y>0.05234</cdr:y>
    </cdr:from>
    <cdr:to>
      <cdr:x>0.78027</cdr:x>
      <cdr:y>0.1708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44936" y="257254"/>
          <a:ext cx="5784464" cy="582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Comportamiento catalitico en reacciones de hidrotratamiento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del sistema</a:t>
          </a:r>
        </a:p>
        <a:p xmlns:a="http://schemas.openxmlformats.org/drawingml/2006/main">
          <a:pPr algn="ctr"/>
          <a:r>
            <a:rPr lang="es-ES" sz="1200" b="1" baseline="0">
              <a:latin typeface="Arial" pitchFamily="34" charset="0"/>
              <a:cs typeface="Arial" pitchFamily="34" charset="0"/>
            </a:rPr>
            <a:t> CoMo/MCM-41 calcinado a 2,0ºC/min 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0.08861</cdr:x>
      <cdr:y>0.09636</cdr:y>
    </cdr:from>
    <cdr:to>
      <cdr:x>0.7433</cdr:x>
      <cdr:y>0.21481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775617" y="481839"/>
          <a:ext cx="5730866" cy="5923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Comportamiento catalitico en reacciones de hidrotratamiento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del sistema</a:t>
          </a:r>
        </a:p>
        <a:p xmlns:a="http://schemas.openxmlformats.org/drawingml/2006/main">
          <a:pPr algn="ctr"/>
          <a:r>
            <a:rPr lang="es-ES" sz="1200" b="1" baseline="0">
              <a:latin typeface="Arial" pitchFamily="34" charset="0"/>
              <a:cs typeface="Arial" pitchFamily="34" charset="0"/>
            </a:rPr>
            <a:t> CoMo/MCM-41 calcinado a 3,0ºC/min 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0.35256</cdr:x>
      <cdr:y>0.92381</cdr:y>
    </cdr:from>
    <cdr:to>
      <cdr:x>0.53101</cdr:x>
      <cdr:y>1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086100" y="4705350"/>
          <a:ext cx="15621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(min)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Distribución de productos de la reacción de HDS de DBT con</a:t>
          </a:r>
          <a:r>
            <a:rPr lang="es-ES" sz="12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alúmina</a:t>
          </a:r>
          <a:endParaRPr lang="es-ES" sz="12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5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46</xdr:row>
      <xdr:rowOff>0</xdr:rowOff>
    </xdr:from>
    <xdr:to>
      <xdr:col>28</xdr:col>
      <xdr:colOff>1749879</xdr:colOff>
      <xdr:row>70</xdr:row>
      <xdr:rowOff>48986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742950</xdr:colOff>
      <xdr:row>46</xdr:row>
      <xdr:rowOff>0</xdr:rowOff>
    </xdr:from>
    <xdr:to>
      <xdr:col>34</xdr:col>
      <xdr:colOff>892629</xdr:colOff>
      <xdr:row>70</xdr:row>
      <xdr:rowOff>48986</xdr:rowOff>
    </xdr:to>
    <xdr:grpSp>
      <xdr:nvGrpSpPr>
        <xdr:cNvPr id="15" name="14 Grupo"/>
        <xdr:cNvGrpSpPr/>
      </xdr:nvGrpSpPr>
      <xdr:grpSpPr>
        <a:xfrm>
          <a:off x="48710850" y="10648950"/>
          <a:ext cx="6931479" cy="5021036"/>
          <a:chOff x="48729900" y="10401300"/>
          <a:chExt cx="6931479" cy="4963886"/>
        </a:xfrm>
      </xdr:grpSpPr>
      <xdr:graphicFrame macro="">
        <xdr:nvGraphicFramePr>
          <xdr:cNvPr id="10" name="9 Gráfico"/>
          <xdr:cNvGraphicFramePr/>
        </xdr:nvGraphicFramePr>
        <xdr:xfrm>
          <a:off x="48729900" y="10401300"/>
          <a:ext cx="6931479" cy="49638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12" name="11 CuadroTexto"/>
          <xdr:cNvSpPr txBox="1"/>
        </xdr:nvSpPr>
        <xdr:spPr>
          <a:xfrm>
            <a:off x="48825150" y="11791950"/>
            <a:ext cx="280309" cy="254997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  <a:scene3d>
            <a:camera prst="orthographicFront">
              <a:rot lat="0" lon="0" rev="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vert270" wrap="square" rtlCol="0" anchor="t"/>
          <a:lstStyle/>
          <a:p>
            <a:r>
              <a:rPr lang="es-ES" sz="1200" b="1">
                <a:latin typeface="Arial" pitchFamily="34" charset="0"/>
                <a:cs typeface="Arial" pitchFamily="34" charset="0"/>
              </a:rPr>
              <a:t>%</a:t>
            </a:r>
            <a:r>
              <a:rPr lang="es-ES" sz="1200" b="1" baseline="0">
                <a:latin typeface="Arial" pitchFamily="34" charset="0"/>
                <a:cs typeface="Arial" pitchFamily="34" charset="0"/>
              </a:rPr>
              <a:t> molar de productos formados</a:t>
            </a:r>
            <a:endParaRPr lang="es-ES" sz="12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19</xdr:col>
      <xdr:colOff>533400</xdr:colOff>
      <xdr:row>46</xdr:row>
      <xdr:rowOff>19050</xdr:rowOff>
    </xdr:from>
    <xdr:to>
      <xdr:col>23</xdr:col>
      <xdr:colOff>1025979</xdr:colOff>
      <xdr:row>70</xdr:row>
      <xdr:rowOff>68036</xdr:rowOff>
    </xdr:to>
    <xdr:grpSp>
      <xdr:nvGrpSpPr>
        <xdr:cNvPr id="18" name="17 Grupo"/>
        <xdr:cNvGrpSpPr/>
      </xdr:nvGrpSpPr>
      <xdr:grpSpPr>
        <a:xfrm>
          <a:off x="31584900" y="10668000"/>
          <a:ext cx="6931479" cy="5021036"/>
          <a:chOff x="31584900" y="10648950"/>
          <a:chExt cx="6931479" cy="4963886"/>
        </a:xfrm>
      </xdr:grpSpPr>
      <xdr:graphicFrame macro="">
        <xdr:nvGraphicFramePr>
          <xdr:cNvPr id="8" name="7 Gráfico"/>
          <xdr:cNvGraphicFramePr/>
        </xdr:nvGraphicFramePr>
        <xdr:xfrm>
          <a:off x="31584900" y="10648950"/>
          <a:ext cx="6931479" cy="49638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13" name="12 CuadroTexto"/>
          <xdr:cNvSpPr txBox="1"/>
        </xdr:nvSpPr>
        <xdr:spPr>
          <a:xfrm>
            <a:off x="31699200" y="12096750"/>
            <a:ext cx="280309" cy="254997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  <a:scene3d>
            <a:camera prst="orthographicFront">
              <a:rot lat="0" lon="0" rev="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vert270" wrap="square" rtlCol="0" anchor="t"/>
          <a:lstStyle/>
          <a:p>
            <a:r>
              <a:rPr lang="es-ES" sz="1200" b="1">
                <a:latin typeface="Arial" pitchFamily="34" charset="0"/>
                <a:cs typeface="Arial" pitchFamily="34" charset="0"/>
              </a:rPr>
              <a:t>%</a:t>
            </a:r>
            <a:r>
              <a:rPr lang="es-ES" sz="1200" b="1" baseline="0">
                <a:latin typeface="Arial" pitchFamily="34" charset="0"/>
                <a:cs typeface="Arial" pitchFamily="34" charset="0"/>
              </a:rPr>
              <a:t> molar de productos formados</a:t>
            </a:r>
            <a:endParaRPr lang="es-ES" sz="12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15</xdr:col>
      <xdr:colOff>1</xdr:colOff>
      <xdr:row>45</xdr:row>
      <xdr:rowOff>223157</xdr:rowOff>
    </xdr:from>
    <xdr:to>
      <xdr:col>18</xdr:col>
      <xdr:colOff>361950</xdr:colOff>
      <xdr:row>64</xdr:row>
      <xdr:rowOff>152400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1238250</xdr:colOff>
      <xdr:row>46</xdr:row>
      <xdr:rowOff>0</xdr:rowOff>
    </xdr:from>
    <xdr:to>
      <xdr:col>10</xdr:col>
      <xdr:colOff>1085850</xdr:colOff>
      <xdr:row>66</xdr:row>
      <xdr:rowOff>19050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1390650</xdr:colOff>
      <xdr:row>69</xdr:row>
      <xdr:rowOff>152400</xdr:rowOff>
    </xdr:from>
    <xdr:to>
      <xdr:col>10</xdr:col>
      <xdr:colOff>857250</xdr:colOff>
      <xdr:row>131</xdr:row>
      <xdr:rowOff>95250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70</xdr:col>
      <xdr:colOff>0</xdr:colOff>
      <xdr:row>45</xdr:row>
      <xdr:rowOff>0</xdr:rowOff>
    </xdr:from>
    <xdr:to>
      <xdr:col>73</xdr:col>
      <xdr:colOff>952500</xdr:colOff>
      <xdr:row>64</xdr:row>
      <xdr:rowOff>171450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65</xdr:col>
      <xdr:colOff>133350</xdr:colOff>
      <xdr:row>51</xdr:row>
      <xdr:rowOff>76200</xdr:rowOff>
    </xdr:from>
    <xdr:to>
      <xdr:col>68</xdr:col>
      <xdr:colOff>800100</xdr:colOff>
      <xdr:row>72</xdr:row>
      <xdr:rowOff>152400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Distribución de productos de la reacción de HDN de anilina para el catalizador de CoMo/MCM-41 calcinado a 3,0ºC/min</a:t>
          </a: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5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Distribución de productos de la reacción de HDN anilina en </a:t>
          </a: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5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Distribución de productos de la reacción de HDN aniilina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</a:t>
          </a:r>
          <a:r>
            <a:rPr lang="es-ES" sz="1200" b="1">
              <a:latin typeface="Arial" pitchFamily="34" charset="0"/>
              <a:cs typeface="Arial" pitchFamily="34" charset="0"/>
            </a:rPr>
            <a:t>para el catalizador de CoMo/MCM-41 calcinado a 1,0ºC/min</a:t>
          </a: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5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222" y="329900"/>
          <a:ext cx="5803450" cy="584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Distribución de productos de la reacción de HDN de anilina para el catalizador de CoMo/MCM-41 calcinado a 2,0ºC/min</a:t>
          </a: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1809750</xdr:colOff>
      <xdr:row>44</xdr:row>
      <xdr:rowOff>163285</xdr:rowOff>
    </xdr:from>
    <xdr:to>
      <xdr:col>14</xdr:col>
      <xdr:colOff>2032907</xdr:colOff>
      <xdr:row>74</xdr:row>
      <xdr:rowOff>134710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342900</xdr:colOff>
      <xdr:row>53</xdr:row>
      <xdr:rowOff>0</xdr:rowOff>
    </xdr:from>
    <xdr:to>
      <xdr:col>13</xdr:col>
      <xdr:colOff>552450</xdr:colOff>
      <xdr:row>68</xdr:row>
      <xdr:rowOff>95250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1847850</xdr:colOff>
      <xdr:row>79</xdr:row>
      <xdr:rowOff>134712</xdr:rowOff>
    </xdr:from>
    <xdr:to>
      <xdr:col>11</xdr:col>
      <xdr:colOff>785132</xdr:colOff>
      <xdr:row>103</xdr:row>
      <xdr:rowOff>190501</xdr:rowOff>
    </xdr:to>
    <xdr:grpSp>
      <xdr:nvGrpSpPr>
        <xdr:cNvPr id="32" name="31 Grupo"/>
        <xdr:cNvGrpSpPr/>
      </xdr:nvGrpSpPr>
      <xdr:grpSpPr>
        <a:xfrm>
          <a:off x="11699421" y="16259176"/>
          <a:ext cx="7605032" cy="4954361"/>
          <a:chOff x="22772889" y="10414906"/>
          <a:chExt cx="6931472" cy="4963885"/>
        </a:xfrm>
      </xdr:grpSpPr>
      <xdr:graphicFrame macro="">
        <xdr:nvGraphicFramePr>
          <xdr:cNvPr id="33" name="32 Gráfico"/>
          <xdr:cNvGraphicFramePr/>
        </xdr:nvGraphicFramePr>
        <xdr:xfrm>
          <a:off x="22772889" y="10414906"/>
          <a:ext cx="6931472" cy="496388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">
        <xdr:nvSpPr>
          <xdr:cNvPr id="34" name="33 CuadroTexto"/>
          <xdr:cNvSpPr txBox="1"/>
        </xdr:nvSpPr>
        <xdr:spPr>
          <a:xfrm>
            <a:off x="22892657" y="12315825"/>
            <a:ext cx="296636" cy="174851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  <a:scene3d>
            <a:camera prst="orthographicFront">
              <a:rot lat="0" lon="0" rev="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vert270" wrap="square" rtlCol="0" anchor="t"/>
          <a:lstStyle/>
          <a:p>
            <a:r>
              <a:rPr lang="es-ES" sz="1200" b="1">
                <a:latin typeface="Arial" pitchFamily="34" charset="0"/>
                <a:cs typeface="Arial" pitchFamily="34" charset="0"/>
              </a:rPr>
              <a:t>%</a:t>
            </a:r>
            <a:r>
              <a:rPr lang="es-ES" sz="1200" b="1" baseline="0">
                <a:latin typeface="Arial" pitchFamily="34" charset="0"/>
                <a:cs typeface="Arial" pitchFamily="34" charset="0"/>
              </a:rPr>
              <a:t>  Molar de productos </a:t>
            </a:r>
            <a:endParaRPr lang="es-ES" sz="12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12</xdr:col>
      <xdr:colOff>95250</xdr:colOff>
      <xdr:row>80</xdr:row>
      <xdr:rowOff>57150</xdr:rowOff>
    </xdr:from>
    <xdr:to>
      <xdr:col>15</xdr:col>
      <xdr:colOff>1426029</xdr:colOff>
      <xdr:row>105</xdr:row>
      <xdr:rowOff>10886</xdr:rowOff>
    </xdr:to>
    <xdr:grpSp>
      <xdr:nvGrpSpPr>
        <xdr:cNvPr id="35" name="34 Grupo"/>
        <xdr:cNvGrpSpPr/>
      </xdr:nvGrpSpPr>
      <xdr:grpSpPr>
        <a:xfrm>
          <a:off x="20329071" y="16385721"/>
          <a:ext cx="7603672" cy="5056415"/>
          <a:chOff x="22772913" y="10414907"/>
          <a:chExt cx="6931479" cy="4963886"/>
        </a:xfrm>
      </xdr:grpSpPr>
      <xdr:graphicFrame macro="">
        <xdr:nvGraphicFramePr>
          <xdr:cNvPr id="36" name="35 Gráfico"/>
          <xdr:cNvGraphicFramePr/>
        </xdr:nvGraphicFramePr>
        <xdr:xfrm>
          <a:off x="22772913" y="10414907"/>
          <a:ext cx="6931479" cy="496388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">
        <xdr:nvSpPr>
          <xdr:cNvPr id="37" name="36 CuadroTexto"/>
          <xdr:cNvSpPr txBox="1"/>
        </xdr:nvSpPr>
        <xdr:spPr>
          <a:xfrm>
            <a:off x="22892657" y="12315825"/>
            <a:ext cx="296636" cy="174851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bg1"/>
            </a:solidFill>
          </a:ln>
          <a:scene3d>
            <a:camera prst="orthographicFront">
              <a:rot lat="0" lon="0" rev="0"/>
            </a:camera>
            <a:lightRig rig="threePt" dir="t"/>
          </a:scene3d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="vert270" wrap="square" rtlCol="0" anchor="t"/>
          <a:lstStyle/>
          <a:p>
            <a:r>
              <a:rPr lang="es-ES" sz="1200" b="1">
                <a:latin typeface="Arial" pitchFamily="34" charset="0"/>
                <a:cs typeface="Arial" pitchFamily="34" charset="0"/>
              </a:rPr>
              <a:t>%</a:t>
            </a:r>
            <a:r>
              <a:rPr lang="es-ES" sz="1200" b="1" baseline="0">
                <a:latin typeface="Arial" pitchFamily="34" charset="0"/>
                <a:cs typeface="Arial" pitchFamily="34" charset="0"/>
              </a:rPr>
              <a:t>  Molar de productos </a:t>
            </a:r>
            <a:endParaRPr lang="es-ES" sz="12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16</xdr:col>
      <xdr:colOff>171450</xdr:colOff>
      <xdr:row>80</xdr:row>
      <xdr:rowOff>19050</xdr:rowOff>
    </xdr:from>
    <xdr:to>
      <xdr:col>21</xdr:col>
      <xdr:colOff>19050</xdr:colOff>
      <xdr:row>104</xdr:row>
      <xdr:rowOff>182336</xdr:rowOff>
    </xdr:to>
    <xdr:grpSp>
      <xdr:nvGrpSpPr>
        <xdr:cNvPr id="46" name="45 Grupo"/>
        <xdr:cNvGrpSpPr/>
      </xdr:nvGrpSpPr>
      <xdr:grpSpPr>
        <a:xfrm>
          <a:off x="30107164" y="16347621"/>
          <a:ext cx="6977743" cy="5061858"/>
          <a:chOff x="30107164" y="16347621"/>
          <a:chExt cx="6977743" cy="5061858"/>
        </a:xfrm>
      </xdr:grpSpPr>
      <xdr:grpSp>
        <xdr:nvGrpSpPr>
          <xdr:cNvPr id="38" name="37 Grupo"/>
          <xdr:cNvGrpSpPr/>
        </xdr:nvGrpSpPr>
        <xdr:grpSpPr>
          <a:xfrm>
            <a:off x="30107164" y="16347621"/>
            <a:ext cx="6977743" cy="5061858"/>
            <a:chOff x="29984700" y="10401300"/>
            <a:chExt cx="6972300" cy="4963886"/>
          </a:xfrm>
        </xdr:grpSpPr>
        <xdr:graphicFrame macro="">
          <xdr:nvGraphicFramePr>
            <xdr:cNvPr id="39" name="38 Gráfico"/>
            <xdr:cNvGraphicFramePr/>
          </xdr:nvGraphicFramePr>
          <xdr:xfrm>
            <a:off x="29984700" y="10401300"/>
            <a:ext cx="6972300" cy="496388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"/>
            </a:graphicData>
          </a:graphic>
        </xdr:graphicFrame>
        <xdr:sp macro="" textlink="">
          <xdr:nvSpPr>
            <xdr:cNvPr id="40" name="39 CuadroTexto"/>
            <xdr:cNvSpPr txBox="1"/>
          </xdr:nvSpPr>
          <xdr:spPr>
            <a:xfrm>
              <a:off x="30194250" y="11498036"/>
              <a:ext cx="228600" cy="2653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  <a:scene3d>
              <a:camera prst="orthographicFront">
                <a:rot lat="0" lon="0" rev="0"/>
              </a:camera>
              <a:lightRig rig="threePt" dir="t"/>
            </a:scene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="vert270" wrap="square" rtlCol="0" anchor="t"/>
            <a:lstStyle/>
            <a:p>
              <a:r>
                <a:rPr lang="es-ES" sz="1200" b="1">
                  <a:latin typeface="Arial" pitchFamily="34" charset="0"/>
                  <a:cs typeface="Arial" pitchFamily="34" charset="0"/>
                </a:rPr>
                <a:t>%</a:t>
              </a:r>
              <a:r>
                <a:rPr lang="es-ES" sz="1200" b="1" baseline="0">
                  <a:latin typeface="Arial" pitchFamily="34" charset="0"/>
                  <a:cs typeface="Arial" pitchFamily="34" charset="0"/>
                </a:rPr>
                <a:t>  Molar de productos </a:t>
              </a:r>
              <a:endParaRPr lang="es-ES" sz="1200" b="1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41" name="40 CuadroTexto"/>
          <xdr:cNvSpPr txBox="1"/>
        </xdr:nvSpPr>
        <xdr:spPr>
          <a:xfrm>
            <a:off x="30583414" y="16551729"/>
            <a:ext cx="6221186" cy="63137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1200" b="1">
                <a:latin typeface="Arial" pitchFamily="34" charset="0"/>
                <a:cs typeface="Arial" pitchFamily="34" charset="0"/>
              </a:rPr>
              <a:t>Distribución de productos de reacción de</a:t>
            </a:r>
            <a:r>
              <a:rPr lang="es-ES" sz="1200" b="1" baseline="0">
                <a:latin typeface="Arial" pitchFamily="34" charset="0"/>
                <a:cs typeface="Arial" pitchFamily="34" charset="0"/>
              </a:rPr>
              <a:t> HYD del 2MN para el catalizador de CoMo/MCM-41 calcinado a 2,0ºC/min</a:t>
            </a:r>
            <a:endParaRPr lang="es-ES" sz="12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xdr:twoCellAnchor>
    <xdr:from>
      <xdr:col>15</xdr:col>
      <xdr:colOff>0</xdr:colOff>
      <xdr:row>46</xdr:row>
      <xdr:rowOff>0</xdr:rowOff>
    </xdr:from>
    <xdr:to>
      <xdr:col>18</xdr:col>
      <xdr:colOff>1085850</xdr:colOff>
      <xdr:row>70</xdr:row>
      <xdr:rowOff>163287</xdr:rowOff>
    </xdr:to>
    <xdr:graphicFrame macro="">
      <xdr:nvGraphicFramePr>
        <xdr:cNvPr id="43" name="4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21</xdr:col>
      <xdr:colOff>0</xdr:colOff>
      <xdr:row>46</xdr:row>
      <xdr:rowOff>0</xdr:rowOff>
    </xdr:from>
    <xdr:to>
      <xdr:col>30</xdr:col>
      <xdr:colOff>236764</xdr:colOff>
      <xdr:row>75</xdr:row>
      <xdr:rowOff>175533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0</xdr:colOff>
      <xdr:row>45</xdr:row>
      <xdr:rowOff>0</xdr:rowOff>
    </xdr:from>
    <xdr:to>
      <xdr:col>35</xdr:col>
      <xdr:colOff>323850</xdr:colOff>
      <xdr:row>69</xdr:row>
      <xdr:rowOff>163286</xdr:rowOff>
    </xdr:to>
    <xdr:grpSp>
      <xdr:nvGrpSpPr>
        <xdr:cNvPr id="18" name="17 Grupo"/>
        <xdr:cNvGrpSpPr/>
      </xdr:nvGrpSpPr>
      <xdr:grpSpPr>
        <a:xfrm>
          <a:off x="52387500" y="9184821"/>
          <a:ext cx="6977743" cy="5061858"/>
          <a:chOff x="30107164" y="16347621"/>
          <a:chExt cx="6977743" cy="5061858"/>
        </a:xfrm>
      </xdr:grpSpPr>
      <xdr:grpSp>
        <xdr:nvGrpSpPr>
          <xdr:cNvPr id="19" name="37 Grupo"/>
          <xdr:cNvGrpSpPr/>
        </xdr:nvGrpSpPr>
        <xdr:grpSpPr>
          <a:xfrm>
            <a:off x="30107164" y="16347621"/>
            <a:ext cx="6977743" cy="5061858"/>
            <a:chOff x="29984700" y="10401300"/>
            <a:chExt cx="6972300" cy="4963886"/>
          </a:xfrm>
        </xdr:grpSpPr>
        <xdr:graphicFrame macro="">
          <xdr:nvGraphicFramePr>
            <xdr:cNvPr id="21" name="20 Gráfico"/>
            <xdr:cNvGraphicFramePr/>
          </xdr:nvGraphicFramePr>
          <xdr:xfrm>
            <a:off x="29984700" y="10401300"/>
            <a:ext cx="6972300" cy="4963886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"/>
            </a:graphicData>
          </a:graphic>
        </xdr:graphicFrame>
        <xdr:sp macro="" textlink="">
          <xdr:nvSpPr>
            <xdr:cNvPr id="22" name="21 CuadroTexto"/>
            <xdr:cNvSpPr txBox="1"/>
          </xdr:nvSpPr>
          <xdr:spPr>
            <a:xfrm>
              <a:off x="30194250" y="11498036"/>
              <a:ext cx="228600" cy="2653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  <a:scene3d>
              <a:camera prst="orthographicFront">
                <a:rot lat="0" lon="0" rev="0"/>
              </a:camera>
              <a:lightRig rig="threePt" dir="t"/>
            </a:scene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="vert270" wrap="square" rtlCol="0" anchor="t"/>
            <a:lstStyle/>
            <a:p>
              <a:r>
                <a:rPr lang="es-ES" sz="1200" b="1">
                  <a:latin typeface="Arial" pitchFamily="34" charset="0"/>
                  <a:cs typeface="Arial" pitchFamily="34" charset="0"/>
                </a:rPr>
                <a:t>%</a:t>
              </a:r>
              <a:r>
                <a:rPr lang="es-ES" sz="1200" b="1" baseline="0">
                  <a:latin typeface="Arial" pitchFamily="34" charset="0"/>
                  <a:cs typeface="Arial" pitchFamily="34" charset="0"/>
                </a:rPr>
                <a:t>  Molar de productos </a:t>
              </a:r>
              <a:endParaRPr lang="es-ES" sz="1200" b="1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20" name="19 CuadroTexto"/>
          <xdr:cNvSpPr txBox="1"/>
        </xdr:nvSpPr>
        <xdr:spPr>
          <a:xfrm>
            <a:off x="30583414" y="16551729"/>
            <a:ext cx="6221186" cy="631371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s-ES" sz="1200" b="1">
                <a:latin typeface="Arial" pitchFamily="34" charset="0"/>
                <a:cs typeface="Arial" pitchFamily="34" charset="0"/>
              </a:rPr>
              <a:t>Distribución de productos de reacción de</a:t>
            </a:r>
            <a:r>
              <a:rPr lang="es-ES" sz="1200" b="1" baseline="0">
                <a:latin typeface="Arial" pitchFamily="34" charset="0"/>
                <a:cs typeface="Arial" pitchFamily="34" charset="0"/>
              </a:rPr>
              <a:t> HYD del 2MN en alumina</a:t>
            </a:r>
            <a:endParaRPr lang="es-ES" sz="1200" b="1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0.1455</cdr:x>
      <cdr:y>0.04668</cdr:y>
    </cdr:from>
    <cdr:to>
      <cdr:x>0.83724</cdr:x>
      <cdr:y>0.16953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1605643" y="258536"/>
          <a:ext cx="7633607" cy="680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Conversión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total para HYD del 2MN en funcion del tiempo de reacción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0.04085</cdr:x>
      <cdr:y>0.35554</cdr:y>
    </cdr:from>
    <cdr:to>
      <cdr:x>0.07044</cdr:x>
      <cdr:y>0.57413</cdr:y>
    </cdr:to>
    <cdr:sp macro="" textlink="">
      <cdr:nvSpPr>
        <cdr:cNvPr id="5" name="3 CuadroTexto"/>
        <cdr:cNvSpPr txBox="1"/>
      </cdr:nvSpPr>
      <cdr:spPr>
        <a:xfrm xmlns:a="http://schemas.openxmlformats.org/drawingml/2006/main">
          <a:off x="575382" y="2128157"/>
          <a:ext cx="416768" cy="130846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/>
          </a:solidFill>
        </a:ln>
        <a:effectLst xmlns:a="http://schemas.openxmlformats.org/drawingml/2006/main"/>
        <a:scene3d xmlns:a="http://schemas.openxmlformats.org/drawingml/2006/main">
          <a:camera prst="orthographicFront">
            <a:rot lat="0" lon="0" rev="0"/>
          </a:camera>
          <a:lightRig rig="threePt" dir="t"/>
        </a:scene3d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1200" b="1" baseline="0">
              <a:latin typeface="Arial" pitchFamily="34" charset="0"/>
              <a:cs typeface="Arial" pitchFamily="34" charset="0"/>
            </a:rPr>
            <a:t>% Molar total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0.39088</cdr:x>
      <cdr:y>0.93366</cdr:y>
    </cdr:from>
    <cdr:to>
      <cdr:x>0.48478</cdr:x>
      <cdr:y>0.98771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5505449" y="5588685"/>
          <a:ext cx="1322616" cy="323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(min)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0.1455</cdr:x>
      <cdr:y>0.04668</cdr:y>
    </cdr:from>
    <cdr:to>
      <cdr:x>0.83724</cdr:x>
      <cdr:y>0.16953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1605643" y="258536"/>
          <a:ext cx="7633607" cy="680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Conversión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total para HDS del DBT en funcion del tiempo de reacción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0.04085</cdr:x>
      <cdr:y>0.35554</cdr:y>
    </cdr:from>
    <cdr:to>
      <cdr:x>0.07044</cdr:x>
      <cdr:y>0.57413</cdr:y>
    </cdr:to>
    <cdr:sp macro="" textlink="">
      <cdr:nvSpPr>
        <cdr:cNvPr id="5" name="3 CuadroTexto"/>
        <cdr:cNvSpPr txBox="1"/>
      </cdr:nvSpPr>
      <cdr:spPr>
        <a:xfrm xmlns:a="http://schemas.openxmlformats.org/drawingml/2006/main">
          <a:off x="575382" y="2128157"/>
          <a:ext cx="416768" cy="130846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/>
          </a:solidFill>
        </a:ln>
        <a:effectLst xmlns:a="http://schemas.openxmlformats.org/drawingml/2006/main"/>
        <a:scene3d xmlns:a="http://schemas.openxmlformats.org/drawingml/2006/main">
          <a:camera prst="orthographicFront">
            <a:rot lat="0" lon="0" rev="0"/>
          </a:camera>
          <a:lightRig rig="threePt" dir="t"/>
        </a:scene3d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1200" b="1" baseline="0">
              <a:latin typeface="Arial" pitchFamily="34" charset="0"/>
              <a:cs typeface="Arial" pitchFamily="34" charset="0"/>
            </a:rPr>
            <a:t>% Molar total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0.39088</cdr:x>
      <cdr:y>0.93366</cdr:y>
    </cdr:from>
    <cdr:to>
      <cdr:x>0.48478</cdr:x>
      <cdr:y>0.98771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5505449" y="5588685"/>
          <a:ext cx="1322616" cy="323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(min)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Distribución de productos de la reacción de HYD del DBT para el catalizador de CoMo/MCM-41 calcinado a 0,5ºC/min</a:t>
          </a: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Distribución de productos de la reacción de HYD del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2MN</a:t>
          </a:r>
          <a:r>
            <a:rPr lang="es-ES" sz="1200" b="1">
              <a:latin typeface="Arial" pitchFamily="34" charset="0"/>
              <a:cs typeface="Arial" pitchFamily="34" charset="0"/>
            </a:rPr>
            <a:t> para el catalizador de CoMo/MCM-41 calcinado a 1,0ºC/min</a:t>
          </a: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0.1455</cdr:x>
      <cdr:y>0.04668</cdr:y>
    </cdr:from>
    <cdr:to>
      <cdr:x>0.83724</cdr:x>
      <cdr:y>0.16953</cdr:y>
    </cdr:to>
    <cdr:sp macro="" textlink="">
      <cdr:nvSpPr>
        <cdr:cNvPr id="4" name="1 CuadroTexto"/>
        <cdr:cNvSpPr txBox="1"/>
      </cdr:nvSpPr>
      <cdr:spPr>
        <a:xfrm xmlns:a="http://schemas.openxmlformats.org/drawingml/2006/main">
          <a:off x="1605643" y="258536"/>
          <a:ext cx="7633607" cy="6803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Conversión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total para HYD del 2MN en funcion del tiempo de reacción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0.02929</cdr:x>
      <cdr:y>0.34661</cdr:y>
    </cdr:from>
    <cdr:to>
      <cdr:x>0.05888</cdr:x>
      <cdr:y>0.5652</cdr:y>
    </cdr:to>
    <cdr:sp macro="" textlink="">
      <cdr:nvSpPr>
        <cdr:cNvPr id="5" name="3 CuadroTexto"/>
        <cdr:cNvSpPr txBox="1"/>
      </cdr:nvSpPr>
      <cdr:spPr>
        <a:xfrm xmlns:a="http://schemas.openxmlformats.org/drawingml/2006/main">
          <a:off x="413910" y="2112460"/>
          <a:ext cx="418097" cy="133222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solidFill>
            <a:sysClr val="window" lastClr="FFFFFF"/>
          </a:solidFill>
        </a:ln>
        <a:effectLst xmlns:a="http://schemas.openxmlformats.org/drawingml/2006/main"/>
        <a:scene3d xmlns:a="http://schemas.openxmlformats.org/drawingml/2006/main">
          <a:camera prst="orthographicFront">
            <a:rot lat="0" lon="0" rev="0"/>
          </a:camera>
          <a:lightRig rig="threePt" dir="t"/>
        </a:scene3d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1200" b="1" baseline="0">
              <a:latin typeface="Arial" pitchFamily="34" charset="0"/>
              <a:cs typeface="Arial" pitchFamily="34" charset="0"/>
            </a:rPr>
            <a:t>% Molar total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0.39088</cdr:x>
      <cdr:y>0.93366</cdr:y>
    </cdr:from>
    <cdr:to>
      <cdr:x>0.48478</cdr:x>
      <cdr:y>0.98771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5505449" y="5588685"/>
          <a:ext cx="1322616" cy="3235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(min)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10085</xdr:colOff>
      <xdr:row>1</xdr:row>
      <xdr:rowOff>22411</xdr:rowOff>
    </xdr:from>
    <xdr:to>
      <xdr:col>43</xdr:col>
      <xdr:colOff>10085</xdr:colOff>
      <xdr:row>12</xdr:row>
      <xdr:rowOff>155761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682438</xdr:colOff>
      <xdr:row>13</xdr:row>
      <xdr:rowOff>145677</xdr:rowOff>
    </xdr:from>
    <xdr:to>
      <xdr:col>42</xdr:col>
      <xdr:colOff>682438</xdr:colOff>
      <xdr:row>25</xdr:row>
      <xdr:rowOff>73959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647700</xdr:colOff>
      <xdr:row>27</xdr:row>
      <xdr:rowOff>0</xdr:rowOff>
    </xdr:from>
    <xdr:to>
      <xdr:col>42</xdr:col>
      <xdr:colOff>647700</xdr:colOff>
      <xdr:row>38</xdr:row>
      <xdr:rowOff>152400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37</xdr:col>
      <xdr:colOff>0</xdr:colOff>
      <xdr:row>42</xdr:row>
      <xdr:rowOff>0</xdr:rowOff>
    </xdr:from>
    <xdr:to>
      <xdr:col>43</xdr:col>
      <xdr:colOff>0</xdr:colOff>
      <xdr:row>53</xdr:row>
      <xdr:rowOff>114300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44</xdr:col>
      <xdr:colOff>0</xdr:colOff>
      <xdr:row>1</xdr:row>
      <xdr:rowOff>0</xdr:rowOff>
    </xdr:from>
    <xdr:to>
      <xdr:col>48</xdr:col>
      <xdr:colOff>438150</xdr:colOff>
      <xdr:row>12</xdr:row>
      <xdr:rowOff>133350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476250</xdr:colOff>
      <xdr:row>15</xdr:row>
      <xdr:rowOff>57150</xdr:rowOff>
    </xdr:from>
    <xdr:to>
      <xdr:col>48</xdr:col>
      <xdr:colOff>152400</xdr:colOff>
      <xdr:row>26</xdr:row>
      <xdr:rowOff>209550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590550</xdr:colOff>
      <xdr:row>28</xdr:row>
      <xdr:rowOff>38100</xdr:rowOff>
    </xdr:from>
    <xdr:to>
      <xdr:col>48</xdr:col>
      <xdr:colOff>266700</xdr:colOff>
      <xdr:row>39</xdr:row>
      <xdr:rowOff>228600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43</xdr:col>
      <xdr:colOff>728382</xdr:colOff>
      <xdr:row>43</xdr:row>
      <xdr:rowOff>0</xdr:rowOff>
    </xdr:from>
    <xdr:to>
      <xdr:col>48</xdr:col>
      <xdr:colOff>404532</xdr:colOff>
      <xdr:row>54</xdr:row>
      <xdr:rowOff>152400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0</xdr:colOff>
      <xdr:row>15</xdr:row>
      <xdr:rowOff>114300</xdr:rowOff>
    </xdr:from>
    <xdr:to>
      <xdr:col>56</xdr:col>
      <xdr:colOff>0</xdr:colOff>
      <xdr:row>27</xdr:row>
      <xdr:rowOff>38100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51</xdr:col>
      <xdr:colOff>0</xdr:colOff>
      <xdr:row>43</xdr:row>
      <xdr:rowOff>0</xdr:rowOff>
    </xdr:from>
    <xdr:to>
      <xdr:col>57</xdr:col>
      <xdr:colOff>0</xdr:colOff>
      <xdr:row>54</xdr:row>
      <xdr:rowOff>152400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49</xdr:col>
      <xdr:colOff>750794</xdr:colOff>
      <xdr:row>29</xdr:row>
      <xdr:rowOff>100853</xdr:rowOff>
    </xdr:from>
    <xdr:to>
      <xdr:col>55</xdr:col>
      <xdr:colOff>750794</xdr:colOff>
      <xdr:row>41</xdr:row>
      <xdr:rowOff>56030</xdr:rowOff>
    </xdr:to>
    <xdr:graphicFrame macro="">
      <xdr:nvGraphicFramePr>
        <xdr:cNvPr id="15" name="1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51</xdr:col>
      <xdr:colOff>0</xdr:colOff>
      <xdr:row>1</xdr:row>
      <xdr:rowOff>0</xdr:rowOff>
    </xdr:from>
    <xdr:to>
      <xdr:col>57</xdr:col>
      <xdr:colOff>1121</xdr:colOff>
      <xdr:row>12</xdr:row>
      <xdr:rowOff>133350</xdr:rowOff>
    </xdr:to>
    <xdr:graphicFrame macro="">
      <xdr:nvGraphicFramePr>
        <xdr:cNvPr id="17" name="1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58</xdr:col>
      <xdr:colOff>19049</xdr:colOff>
      <xdr:row>3</xdr:row>
      <xdr:rowOff>95250</xdr:rowOff>
    </xdr:from>
    <xdr:to>
      <xdr:col>62</xdr:col>
      <xdr:colOff>942974</xdr:colOff>
      <xdr:row>22</xdr:row>
      <xdr:rowOff>133350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58</xdr:col>
      <xdr:colOff>9525</xdr:colOff>
      <xdr:row>24</xdr:row>
      <xdr:rowOff>38099</xdr:rowOff>
    </xdr:from>
    <xdr:to>
      <xdr:col>62</xdr:col>
      <xdr:colOff>981075</xdr:colOff>
      <xdr:row>41</xdr:row>
      <xdr:rowOff>95249</xdr:rowOff>
    </xdr:to>
    <xdr:graphicFrame macro="">
      <xdr:nvGraphicFramePr>
        <xdr:cNvPr id="18" name="1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59</xdr:col>
      <xdr:colOff>0</xdr:colOff>
      <xdr:row>44</xdr:row>
      <xdr:rowOff>0</xdr:rowOff>
    </xdr:from>
    <xdr:to>
      <xdr:col>63</xdr:col>
      <xdr:colOff>800100</xdr:colOff>
      <xdr:row>62</xdr:row>
      <xdr:rowOff>171450</xdr:rowOff>
    </xdr:to>
    <xdr:graphicFrame macro="">
      <xdr:nvGraphicFramePr>
        <xdr:cNvPr id="19" name="1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59</xdr:col>
      <xdr:colOff>0</xdr:colOff>
      <xdr:row>67</xdr:row>
      <xdr:rowOff>9525</xdr:rowOff>
    </xdr:from>
    <xdr:to>
      <xdr:col>64</xdr:col>
      <xdr:colOff>219075</xdr:colOff>
      <xdr:row>82</xdr:row>
      <xdr:rowOff>152400</xdr:rowOff>
    </xdr:to>
    <xdr:graphicFrame macro="">
      <xdr:nvGraphicFramePr>
        <xdr:cNvPr id="20" name="1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33</xdr:col>
      <xdr:colOff>0</xdr:colOff>
      <xdr:row>56</xdr:row>
      <xdr:rowOff>0</xdr:rowOff>
    </xdr:from>
    <xdr:to>
      <xdr:col>40</xdr:col>
      <xdr:colOff>438150</xdr:colOff>
      <xdr:row>75</xdr:row>
      <xdr:rowOff>57150</xdr:rowOff>
    </xdr:to>
    <xdr:graphicFrame macro="">
      <xdr:nvGraphicFramePr>
        <xdr:cNvPr id="21" name="2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42</xdr:col>
      <xdr:colOff>0</xdr:colOff>
      <xdr:row>57</xdr:row>
      <xdr:rowOff>0</xdr:rowOff>
    </xdr:from>
    <xdr:to>
      <xdr:col>48</xdr:col>
      <xdr:colOff>742950</xdr:colOff>
      <xdr:row>76</xdr:row>
      <xdr:rowOff>57150</xdr:rowOff>
    </xdr:to>
    <xdr:graphicFrame macro="">
      <xdr:nvGraphicFramePr>
        <xdr:cNvPr id="22" name="2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0.375</cdr:x>
      <cdr:y>0.87903</cdr:y>
    </cdr:from>
    <cdr:to>
      <cdr:x>0.60702</cdr:x>
      <cdr:y>0.96101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14500" y="2353235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0.01471</cdr:x>
      <cdr:y>0.10046</cdr:y>
    </cdr:from>
    <cdr:to>
      <cdr:x>0.09314</cdr:x>
      <cdr:y>0.73671</cdr:y>
    </cdr:to>
    <cdr:sp macro="" textlink="">
      <cdr:nvSpPr>
        <cdr:cNvPr id="3" name="17 CuadroTexto"/>
        <cdr:cNvSpPr txBox="1"/>
      </cdr:nvSpPr>
      <cdr:spPr>
        <a:xfrm xmlns:a="http://schemas.openxmlformats.org/drawingml/2006/main">
          <a:off x="67235" y="268941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Conversion total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Ƭ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0.36765</cdr:x>
      <cdr:y>0.88481</cdr:y>
    </cdr:from>
    <cdr:to>
      <cdr:x>0.59967</cdr:x>
      <cdr:y>0.96655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680883" y="2375647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0.01961</cdr:x>
      <cdr:y>0.18781</cdr:y>
    </cdr:from>
    <cdr:to>
      <cdr:x>0.09804</cdr:x>
      <cdr:y>0.8222</cdr:y>
    </cdr:to>
    <cdr:sp macro="" textlink="">
      <cdr:nvSpPr>
        <cdr:cNvPr id="3" name="17 CuadroTexto"/>
        <cdr:cNvSpPr txBox="1"/>
      </cdr:nvSpPr>
      <cdr:spPr>
        <a:xfrm xmlns:a="http://schemas.openxmlformats.org/drawingml/2006/main">
          <a:off x="89647" y="504265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Conversion total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Ƭ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0.36765</cdr:x>
      <cdr:y>0.8508</cdr:y>
    </cdr:from>
    <cdr:to>
      <cdr:x>0.59967</cdr:x>
      <cdr:y>0.93288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680882" y="2274794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0.01716</cdr:x>
      <cdr:y>0.13412</cdr:y>
    </cdr:from>
    <cdr:to>
      <cdr:x>0.09559</cdr:x>
      <cdr:y>0.77117</cdr:y>
    </cdr:to>
    <cdr:sp macro="" textlink="">
      <cdr:nvSpPr>
        <cdr:cNvPr id="3" name="17 CuadroTexto"/>
        <cdr:cNvSpPr txBox="1"/>
      </cdr:nvSpPr>
      <cdr:spPr>
        <a:xfrm xmlns:a="http://schemas.openxmlformats.org/drawingml/2006/main">
          <a:off x="78441" y="358588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Conversion total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Ƭ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Distribución de productos de la reacción de HDS del DBT para el catalizador de CoMo/MCM-41 calcinado a 2,0ºC/min</a:t>
          </a: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0.36275</cdr:x>
      <cdr:y>0.86957</cdr:y>
    </cdr:from>
    <cdr:to>
      <cdr:x>0.59477</cdr:x>
      <cdr:y>0.95145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658471" y="2330824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0.01225</cdr:x>
      <cdr:y>0.10452</cdr:y>
    </cdr:from>
    <cdr:to>
      <cdr:x>0.09069</cdr:x>
      <cdr:y>0.73997</cdr:y>
    </cdr:to>
    <cdr:sp macro="" textlink="">
      <cdr:nvSpPr>
        <cdr:cNvPr id="3" name="17 CuadroTexto"/>
        <cdr:cNvSpPr txBox="1"/>
      </cdr:nvSpPr>
      <cdr:spPr>
        <a:xfrm xmlns:a="http://schemas.openxmlformats.org/drawingml/2006/main">
          <a:off x="56029" y="280147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Conversion total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Ƭ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0.37491</cdr:x>
      <cdr:y>0.89159</cdr:y>
    </cdr:from>
    <cdr:to>
      <cdr:x>0.60687</cdr:x>
      <cdr:y>0.97357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14500" y="2386853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0.01715</cdr:x>
      <cdr:y>0.1172</cdr:y>
    </cdr:from>
    <cdr:to>
      <cdr:x>0.09557</cdr:x>
      <cdr:y>0.75345</cdr:y>
    </cdr:to>
    <cdr:sp macro="" textlink="">
      <cdr:nvSpPr>
        <cdr:cNvPr id="6" name="17 CuadroTexto"/>
        <cdr:cNvSpPr txBox="1"/>
      </cdr:nvSpPr>
      <cdr:spPr>
        <a:xfrm xmlns:a="http://schemas.openxmlformats.org/drawingml/2006/main">
          <a:off x="78442" y="313765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% Molar 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%molar</a:t>
          </a:r>
          <a:r>
            <a:rPr lang="en-US" sz="8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 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0.36511</cdr:x>
      <cdr:y>0.86811</cdr:y>
    </cdr:from>
    <cdr:to>
      <cdr:x>0.59707</cdr:x>
      <cdr:y>0.94986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669677" y="2330823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0.0049</cdr:x>
      <cdr:y>0.1707</cdr:y>
    </cdr:from>
    <cdr:to>
      <cdr:x>0.08331</cdr:x>
      <cdr:y>0.76795</cdr:y>
    </cdr:to>
    <cdr:sp macro="" textlink="">
      <cdr:nvSpPr>
        <cdr:cNvPr id="4" name="17 CuadroTexto"/>
        <cdr:cNvSpPr txBox="1"/>
      </cdr:nvSpPr>
      <cdr:spPr>
        <a:xfrm xmlns:a="http://schemas.openxmlformats.org/drawingml/2006/main">
          <a:off x="22411" y="458319"/>
          <a:ext cx="358589" cy="160356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% Molar 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%molar</a:t>
          </a:r>
          <a:r>
            <a:rPr lang="en-US" sz="8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 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0.39451</cdr:x>
      <cdr:y>0.87029</cdr:y>
    </cdr:from>
    <cdr:to>
      <cdr:x>0.62647</cdr:x>
      <cdr:y>0.95224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04147" y="2330823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0.0147</cdr:x>
      <cdr:y>0.09623</cdr:y>
    </cdr:from>
    <cdr:to>
      <cdr:x>0.09311</cdr:x>
      <cdr:y>0.73222</cdr:y>
    </cdr:to>
    <cdr:sp macro="" textlink="">
      <cdr:nvSpPr>
        <cdr:cNvPr id="3" name="17 CuadroTexto"/>
        <cdr:cNvSpPr txBox="1"/>
      </cdr:nvSpPr>
      <cdr:spPr>
        <a:xfrm xmlns:a="http://schemas.openxmlformats.org/drawingml/2006/main">
          <a:off x="67236" y="257735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% Molar 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%molar</a:t>
          </a:r>
          <a:r>
            <a:rPr lang="en-US" sz="8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 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0.40186</cdr:x>
      <cdr:y>0.86337</cdr:y>
    </cdr:from>
    <cdr:to>
      <cdr:x>0.63383</cdr:x>
      <cdr:y>0.94546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37764" y="2308412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0.0147</cdr:x>
      <cdr:y>0.07544</cdr:y>
    </cdr:from>
    <cdr:to>
      <cdr:x>0.09311</cdr:x>
      <cdr:y>0.71249</cdr:y>
    </cdr:to>
    <cdr:sp macro="" textlink="">
      <cdr:nvSpPr>
        <cdr:cNvPr id="3" name="17 CuadroTexto"/>
        <cdr:cNvSpPr txBox="1"/>
      </cdr:nvSpPr>
      <cdr:spPr>
        <a:xfrm xmlns:a="http://schemas.openxmlformats.org/drawingml/2006/main">
          <a:off x="67235" y="201707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% Molar 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%molar</a:t>
          </a:r>
          <a:r>
            <a:rPr lang="en-US" sz="8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 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0.38725</cdr:x>
      <cdr:y>0.85702</cdr:y>
    </cdr:from>
    <cdr:to>
      <cdr:x>0.61927</cdr:x>
      <cdr:y>0.9389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70529" y="2297206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0.01716</cdr:x>
      <cdr:y>0.13378</cdr:y>
    </cdr:from>
    <cdr:to>
      <cdr:x>0.09559</cdr:x>
      <cdr:y>0.76923</cdr:y>
    </cdr:to>
    <cdr:sp macro="" textlink="">
      <cdr:nvSpPr>
        <cdr:cNvPr id="3" name="17 CuadroTexto"/>
        <cdr:cNvSpPr txBox="1"/>
      </cdr:nvSpPr>
      <cdr:spPr>
        <a:xfrm xmlns:a="http://schemas.openxmlformats.org/drawingml/2006/main">
          <a:off x="78441" y="358588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% Molar 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%molar</a:t>
          </a:r>
          <a:r>
            <a:rPr lang="en-US" sz="8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 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0.39706</cdr:x>
      <cdr:y>0.88433</cdr:y>
    </cdr:from>
    <cdr:to>
      <cdr:x>0.62908</cdr:x>
      <cdr:y>0.96641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15352" y="2364441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0.01716</cdr:x>
      <cdr:y>0.1425</cdr:y>
    </cdr:from>
    <cdr:to>
      <cdr:x>0.09559</cdr:x>
      <cdr:y>0.77955</cdr:y>
    </cdr:to>
    <cdr:sp macro="" textlink="">
      <cdr:nvSpPr>
        <cdr:cNvPr id="3" name="17 CuadroTexto"/>
        <cdr:cNvSpPr txBox="1"/>
      </cdr:nvSpPr>
      <cdr:spPr>
        <a:xfrm xmlns:a="http://schemas.openxmlformats.org/drawingml/2006/main">
          <a:off x="78441" y="381000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% Molar 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%molar</a:t>
          </a:r>
          <a:r>
            <a:rPr lang="en-US" sz="8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 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0.39461</cdr:x>
      <cdr:y>0.89121</cdr:y>
    </cdr:from>
    <cdr:to>
      <cdr:x>0.62663</cdr:x>
      <cdr:y>0.97316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04147" y="2386853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0.01226</cdr:x>
      <cdr:y>0.12134</cdr:y>
    </cdr:from>
    <cdr:to>
      <cdr:x>0.09069</cdr:x>
      <cdr:y>0.75732</cdr:y>
    </cdr:to>
    <cdr:sp macro="" textlink="">
      <cdr:nvSpPr>
        <cdr:cNvPr id="3" name="17 CuadroTexto"/>
        <cdr:cNvSpPr txBox="1"/>
      </cdr:nvSpPr>
      <cdr:spPr>
        <a:xfrm xmlns:a="http://schemas.openxmlformats.org/drawingml/2006/main">
          <a:off x="56030" y="324971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% Molar 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%molar</a:t>
          </a:r>
          <a:r>
            <a:rPr lang="en-US" sz="8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 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0.37491</cdr:x>
      <cdr:y>0.89159</cdr:y>
    </cdr:from>
    <cdr:to>
      <cdr:x>0.60687</cdr:x>
      <cdr:y>0.97357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14500" y="2386853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0.02695</cdr:x>
      <cdr:y>0.1465</cdr:y>
    </cdr:from>
    <cdr:to>
      <cdr:x>0.10537</cdr:x>
      <cdr:y>0.78275</cdr:y>
    </cdr:to>
    <cdr:sp macro="" textlink="">
      <cdr:nvSpPr>
        <cdr:cNvPr id="3" name="17 CuadroTexto"/>
        <cdr:cNvSpPr txBox="1"/>
      </cdr:nvSpPr>
      <cdr:spPr>
        <a:xfrm xmlns:a="http://schemas.openxmlformats.org/drawingml/2006/main">
          <a:off x="123265" y="392206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% Molar 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%molar</a:t>
          </a:r>
          <a:r>
            <a:rPr lang="en-US" sz="8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 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0.37491</cdr:x>
      <cdr:y>0.89159</cdr:y>
    </cdr:from>
    <cdr:to>
      <cdr:x>0.60687</cdr:x>
      <cdr:y>0.97357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714500" y="2386853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0.01715</cdr:x>
      <cdr:y>0.1172</cdr:y>
    </cdr:from>
    <cdr:to>
      <cdr:x>0.09557</cdr:x>
      <cdr:y>0.75345</cdr:y>
    </cdr:to>
    <cdr:sp macro="" textlink="">
      <cdr:nvSpPr>
        <cdr:cNvPr id="6" name="17 CuadroTexto"/>
        <cdr:cNvSpPr txBox="1"/>
      </cdr:nvSpPr>
      <cdr:spPr>
        <a:xfrm xmlns:a="http://schemas.openxmlformats.org/drawingml/2006/main">
          <a:off x="78442" y="313765"/>
          <a:ext cx="358589" cy="170329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% Molar  (</a:t>
          </a:r>
          <a:r>
            <a:rPr lang="en-US" sz="12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%molar</a:t>
          </a:r>
          <a:r>
            <a:rPr lang="en-US" sz="12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12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 </a:t>
          </a:r>
          <a:r>
            <a:rPr lang="en-US" sz="12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Distribución de productos de la reaccion de HDS </a:t>
          </a:r>
          <a:r>
            <a:rPr lang="es-ES" sz="1200" b="1">
              <a:latin typeface="Arial" pitchFamily="34" charset="0"/>
              <a:ea typeface="+mn-ea"/>
              <a:cs typeface="Arial" pitchFamily="34" charset="0"/>
            </a:rPr>
            <a:t>del DBT </a:t>
          </a:r>
          <a:r>
            <a:rPr lang="es-ES" sz="1200" b="1">
              <a:latin typeface="Arial" pitchFamily="34" charset="0"/>
              <a:cs typeface="Arial" pitchFamily="34" charset="0"/>
            </a:rPr>
            <a:t> para el catalizador de CoMo/MCM-41 calcinado a 1,0ºC/min</a:t>
          </a: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0.36511</cdr:x>
      <cdr:y>0.86811</cdr:y>
    </cdr:from>
    <cdr:to>
      <cdr:x>0.59707</cdr:x>
      <cdr:y>0.94986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669677" y="2330823"/>
          <a:ext cx="1060796" cy="21947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0.0049</cdr:x>
      <cdr:y>0.1707</cdr:y>
    </cdr:from>
    <cdr:to>
      <cdr:x>0.08331</cdr:x>
      <cdr:y>0.76795</cdr:y>
    </cdr:to>
    <cdr:sp macro="" textlink="">
      <cdr:nvSpPr>
        <cdr:cNvPr id="4" name="17 CuadroTexto"/>
        <cdr:cNvSpPr txBox="1"/>
      </cdr:nvSpPr>
      <cdr:spPr>
        <a:xfrm xmlns:a="http://schemas.openxmlformats.org/drawingml/2006/main">
          <a:off x="22411" y="458319"/>
          <a:ext cx="358589" cy="160356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="vert270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r>
            <a:rPr lang="es-ES" sz="800" b="1">
              <a:latin typeface="Arial" pitchFamily="34" charset="0"/>
              <a:cs typeface="Arial" pitchFamily="34" charset="0"/>
            </a:rPr>
            <a:t>% Molar  (</a:t>
          </a:r>
          <a:r>
            <a:rPr lang="en-US" sz="8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%molar</a:t>
          </a:r>
          <a:r>
            <a:rPr lang="en-US" sz="8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en-US" sz="800" b="1" u="sng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+ </a:t>
          </a:r>
          <a:r>
            <a:rPr lang="en-US" sz="800" b="1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0,00001)%</a:t>
          </a:r>
          <a:endParaRPr lang="es-ES" sz="8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Distribución de productos de la reaccion de HDS del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DBT </a:t>
          </a:r>
          <a:r>
            <a:rPr lang="es-ES" sz="1200" b="1">
              <a:latin typeface="Arial" pitchFamily="34" charset="0"/>
              <a:cs typeface="Arial" pitchFamily="34" charset="0"/>
            </a:rPr>
            <a:t>para el catalizador de CoMo/MCM-41 calcinado a 0,5ºC/min</a:t>
          </a: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latin typeface="Arial" pitchFamily="34" charset="0"/>
              <a:cs typeface="Arial" pitchFamily="34" charset="0"/>
            </a:rPr>
            <a:t>Distribución de productos de la reacción de HDS del DBT para el catalizador de CoMo/MCM-41 calcinado a 3,0ºC/min</a:t>
          </a: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5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  <cdr:relSizeAnchor xmlns:cdr="http://schemas.openxmlformats.org/drawingml/2006/chartDrawing">
    <cdr:from>
      <cdr:x>0.08039</cdr:x>
      <cdr:y>0.06646</cdr:y>
    </cdr:from>
    <cdr:to>
      <cdr:x>0.91765</cdr:x>
      <cdr:y>0.18429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57895" y="299356"/>
          <a:ext cx="5810250" cy="5306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ES" sz="1200" b="1">
              <a:solidFill>
                <a:schemeClr val="tx1"/>
              </a:solidFill>
              <a:latin typeface="Arial" pitchFamily="34" charset="0"/>
              <a:cs typeface="Arial" pitchFamily="34" charset="0"/>
            </a:rPr>
            <a:t>Distribución de productos de la reacción de HDS de DBT con</a:t>
          </a:r>
          <a:r>
            <a:rPr lang="es-ES" sz="1200" b="1" baseline="0">
              <a:solidFill>
                <a:schemeClr val="tx1"/>
              </a:solidFill>
              <a:latin typeface="Arial" pitchFamily="34" charset="0"/>
              <a:cs typeface="Arial" pitchFamily="34" charset="0"/>
            </a:rPr>
            <a:t> alúmina</a:t>
          </a:r>
          <a:endParaRPr lang="es-ES" sz="1200" b="1">
            <a:solidFill>
              <a:schemeClr val="tx1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0.3549</cdr:x>
      <cdr:y>0.91758</cdr:y>
    </cdr:from>
    <cdr:to>
      <cdr:x>0.53726</cdr:x>
      <cdr:y>0.96978</cdr:y>
    </cdr:to>
    <cdr:sp macro="" textlink="">
      <cdr:nvSpPr>
        <cdr:cNvPr id="5" name="3 CuadroTexto"/>
        <cdr:cNvSpPr txBox="1"/>
      </cdr:nvSpPr>
      <cdr:spPr>
        <a:xfrm xmlns:a="http://schemas.openxmlformats.org/drawingml/2006/main">
          <a:off x="2462893" y="4544786"/>
          <a:ext cx="1265465" cy="2585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</a:t>
          </a:r>
          <a:r>
            <a:rPr lang="es-ES" sz="1100" baseline="0"/>
            <a:t>)</a:t>
          </a:r>
          <a:endParaRPr lang="es-ES" sz="1100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0.09668</cdr:x>
      <cdr:y>0.06612</cdr:y>
    </cdr:from>
    <cdr:to>
      <cdr:x>0.89917</cdr:x>
      <cdr:y>0.18457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66749" y="228600"/>
          <a:ext cx="5534026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Comportamiento catalitico en reacciones de hidrotratamiento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del sistema</a:t>
          </a:r>
        </a:p>
        <a:p xmlns:a="http://schemas.openxmlformats.org/drawingml/2006/main">
          <a:pPr algn="ctr"/>
          <a:r>
            <a:rPr lang="es-ES" sz="1200" b="1" baseline="0">
              <a:latin typeface="Arial" pitchFamily="34" charset="0"/>
              <a:cs typeface="Arial" pitchFamily="34" charset="0"/>
            </a:rPr>
            <a:t> CoMo/MCM-41 calcinado a 0,5ºC/min 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0.00272</cdr:x>
      <cdr:y>0.00527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0.00272</cdr:x>
      <cdr:y>0.00527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0.3617</cdr:x>
      <cdr:y>0.91358</cdr:y>
    </cdr:from>
    <cdr:to>
      <cdr:x>0.5383</cdr:x>
      <cdr:y>0.97119</cdr:y>
    </cdr:to>
    <cdr:sp macro="" textlink="">
      <cdr:nvSpPr>
        <cdr:cNvPr id="10" name="9 CuadroTexto"/>
        <cdr:cNvSpPr txBox="1"/>
      </cdr:nvSpPr>
      <cdr:spPr>
        <a:xfrm xmlns:a="http://schemas.openxmlformats.org/drawingml/2006/main">
          <a:off x="3238500" y="4229101"/>
          <a:ext cx="1581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(min)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0.09807</cdr:x>
      <cdr:y>0.05785</cdr:y>
    </cdr:from>
    <cdr:to>
      <cdr:x>0.93113</cdr:x>
      <cdr:y>0.17631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678142" y="271108"/>
          <a:ext cx="5760757" cy="5551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Comportamiento catalitico en reacciones de hidrotratamiento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del sistema</a:t>
          </a:r>
        </a:p>
        <a:p xmlns:a="http://schemas.openxmlformats.org/drawingml/2006/main">
          <a:pPr algn="ctr"/>
          <a:r>
            <a:rPr lang="es-ES" sz="1200" b="1" baseline="0">
              <a:latin typeface="Arial" pitchFamily="34" charset="0"/>
              <a:cs typeface="Arial" pitchFamily="34" charset="0"/>
            </a:rPr>
            <a:t> CoMo/MCM-41 calcinado a 1,0ºC/min 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0.34152</cdr:x>
      <cdr:y>0.9065</cdr:y>
    </cdr:from>
    <cdr:to>
      <cdr:x>0.51786</cdr:x>
      <cdr:y>0.97154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914650" y="4248150"/>
          <a:ext cx="15049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200" b="1">
              <a:latin typeface="Arial" pitchFamily="34" charset="0"/>
              <a:cs typeface="Arial" pitchFamily="34" charset="0"/>
            </a:rPr>
            <a:t>Tiempo</a:t>
          </a:r>
          <a:r>
            <a:rPr lang="es-ES" sz="1200" b="1" baseline="0">
              <a:latin typeface="Arial" pitchFamily="34" charset="0"/>
              <a:cs typeface="Arial" pitchFamily="34" charset="0"/>
            </a:rPr>
            <a:t> (min)</a:t>
          </a:r>
          <a:endParaRPr lang="es-ES" sz="1200" b="1">
            <a:latin typeface="Arial" pitchFamily="34" charset="0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O76"/>
  <sheetViews>
    <sheetView topLeftCell="AD22" zoomScale="50" zoomScaleNormal="50" workbookViewId="0">
      <selection activeCell="AJ73" sqref="AJ73"/>
    </sheetView>
  </sheetViews>
  <sheetFormatPr baseColWidth="10" defaultRowHeight="15"/>
  <cols>
    <col min="1" max="1" width="32.140625" customWidth="1"/>
    <col min="2" max="2" width="19.85546875" customWidth="1"/>
    <col min="3" max="3" width="21.85546875" customWidth="1"/>
    <col min="4" max="4" width="24.140625" customWidth="1"/>
    <col min="5" max="5" width="20.7109375" customWidth="1"/>
    <col min="6" max="6" width="25" customWidth="1"/>
    <col min="7" max="7" width="26.7109375" customWidth="1"/>
    <col min="8" max="8" width="30.5703125" customWidth="1"/>
    <col min="9" max="9" width="26.85546875" customWidth="1"/>
    <col min="10" max="10" width="19.5703125" customWidth="1"/>
    <col min="11" max="11" width="18.85546875" customWidth="1"/>
    <col min="12" max="12" width="19.85546875" customWidth="1"/>
    <col min="13" max="13" width="27" customWidth="1"/>
    <col min="14" max="14" width="41" style="1" customWidth="1"/>
    <col min="15" max="15" width="37.7109375" customWidth="1"/>
    <col min="16" max="16" width="54.28515625" style="1" customWidth="1"/>
    <col min="18" max="18" width="24.28515625" customWidth="1"/>
    <col min="19" max="19" width="22.5703125" customWidth="1"/>
    <col min="20" max="20" width="25.5703125" customWidth="1"/>
    <col min="21" max="21" width="21.7109375" customWidth="1"/>
    <col min="22" max="22" width="23.140625" customWidth="1"/>
    <col min="23" max="23" width="29.5703125" customWidth="1"/>
    <col min="24" max="24" width="27.140625" customWidth="1"/>
    <col min="25" max="25" width="21.7109375" customWidth="1"/>
    <col min="26" max="26" width="26.140625" customWidth="1"/>
    <col min="27" max="27" width="24.140625" customWidth="1"/>
    <col min="28" max="28" width="23.7109375" customWidth="1"/>
    <col min="29" max="29" width="37" customWidth="1"/>
    <col min="30" max="30" width="28.28515625" customWidth="1"/>
    <col min="31" max="31" width="28.28515625" style="1" customWidth="1"/>
    <col min="32" max="32" width="37.42578125" customWidth="1"/>
    <col min="33" max="33" width="37.42578125" style="1" customWidth="1"/>
    <col min="37" max="37" width="22" customWidth="1"/>
    <col min="38" max="38" width="18.140625" customWidth="1"/>
    <col min="39" max="39" width="22.42578125" customWidth="1"/>
    <col min="40" max="40" width="28.140625" customWidth="1"/>
    <col min="41" max="41" width="16" customWidth="1"/>
    <col min="42" max="42" width="26.5703125" customWidth="1"/>
    <col min="43" max="43" width="27.140625" customWidth="1"/>
    <col min="44" max="44" width="20.5703125" customWidth="1"/>
    <col min="45" max="45" width="24.140625" customWidth="1"/>
    <col min="46" max="46" width="32.140625" customWidth="1"/>
    <col min="47" max="47" width="32.140625" style="1" customWidth="1"/>
    <col min="48" max="48" width="24.5703125" customWidth="1"/>
    <col min="49" max="49" width="24.5703125" style="1" customWidth="1"/>
    <col min="50" max="50" width="18.7109375" customWidth="1"/>
    <col min="51" max="51" width="18.7109375" style="1" customWidth="1"/>
    <col min="52" max="52" width="38" customWidth="1"/>
    <col min="53" max="54" width="38" style="1" customWidth="1"/>
    <col min="55" max="55" width="38.140625" customWidth="1"/>
    <col min="58" max="58" width="24.28515625" customWidth="1"/>
    <col min="59" max="59" width="19.140625" customWidth="1"/>
    <col min="60" max="60" width="19.85546875" customWidth="1"/>
    <col min="61" max="61" width="22" customWidth="1"/>
    <col min="62" max="62" width="25.7109375" customWidth="1"/>
    <col min="63" max="63" width="25.85546875" customWidth="1"/>
    <col min="64" max="64" width="30.42578125" customWidth="1"/>
    <col min="65" max="65" width="21.85546875" customWidth="1"/>
    <col min="66" max="66" width="22.28515625" customWidth="1"/>
    <col min="67" max="67" width="21.5703125" customWidth="1"/>
    <col min="68" max="68" width="22.7109375" customWidth="1"/>
    <col min="69" max="69" width="22.28515625" customWidth="1"/>
    <col min="70" max="70" width="29.28515625" customWidth="1"/>
    <col min="71" max="71" width="29.28515625" style="1" customWidth="1"/>
    <col min="72" max="72" width="39.5703125" style="1" customWidth="1"/>
    <col min="73" max="73" width="37.5703125" customWidth="1"/>
    <col min="77" max="77" width="22.5703125" customWidth="1"/>
    <col min="78" max="78" width="21.85546875" customWidth="1"/>
    <col min="79" max="79" width="20.85546875" customWidth="1"/>
    <col min="80" max="80" width="23.5703125" customWidth="1"/>
    <col min="81" max="82" width="27" customWidth="1"/>
    <col min="83" max="83" width="22" customWidth="1"/>
    <col min="84" max="84" width="20.5703125" customWidth="1"/>
    <col min="85" max="85" width="23" customWidth="1"/>
    <col min="86" max="86" width="25.140625" customWidth="1"/>
    <col min="87" max="88" width="23.5703125" customWidth="1"/>
    <col min="89" max="89" width="23.7109375" customWidth="1"/>
    <col min="90" max="90" width="23.7109375" style="1" customWidth="1"/>
    <col min="91" max="91" width="40.85546875" style="1" customWidth="1"/>
    <col min="92" max="92" width="43.42578125" customWidth="1"/>
  </cols>
  <sheetData>
    <row r="1" spans="1:93" ht="20.25">
      <c r="A1" s="7" t="s">
        <v>0</v>
      </c>
      <c r="B1" s="8"/>
      <c r="C1" s="8"/>
      <c r="D1" s="1"/>
      <c r="E1" s="1"/>
      <c r="F1" s="1"/>
      <c r="G1" s="1"/>
      <c r="H1" s="1"/>
      <c r="I1" s="1"/>
      <c r="J1" s="1"/>
      <c r="K1" s="2"/>
      <c r="L1" s="1"/>
      <c r="M1" s="1"/>
      <c r="O1" s="1"/>
      <c r="Q1" s="1"/>
      <c r="R1" s="7" t="s">
        <v>1</v>
      </c>
      <c r="S1" s="8"/>
      <c r="T1" s="8"/>
      <c r="U1" s="1"/>
      <c r="V1" s="1"/>
      <c r="W1" s="1"/>
      <c r="X1" s="1"/>
      <c r="Y1" s="1"/>
      <c r="Z1" s="1"/>
      <c r="AA1" s="1"/>
      <c r="AB1" s="1"/>
      <c r="AC1" s="1"/>
      <c r="AD1" s="1"/>
      <c r="AH1" s="1"/>
      <c r="AI1" s="1"/>
      <c r="AJ1" s="1"/>
      <c r="AK1" s="7" t="s">
        <v>2</v>
      </c>
      <c r="AL1" s="8"/>
      <c r="AM1" s="1"/>
      <c r="AN1" s="1"/>
      <c r="AO1" s="1"/>
      <c r="AP1" s="1"/>
      <c r="AQ1" s="1"/>
      <c r="AR1" s="1"/>
      <c r="AS1" s="1"/>
      <c r="AT1" s="1"/>
      <c r="AV1" s="1"/>
      <c r="AZ1" s="8"/>
      <c r="BA1" s="8"/>
      <c r="BB1" s="8"/>
      <c r="BC1" s="8"/>
      <c r="BD1" s="1"/>
      <c r="BE1" s="1"/>
      <c r="BF1" s="19" t="s">
        <v>3</v>
      </c>
      <c r="BG1" s="18"/>
      <c r="BH1" s="8"/>
      <c r="BI1" s="8"/>
      <c r="BJ1" s="8"/>
      <c r="BK1" s="8"/>
      <c r="BL1" s="1"/>
      <c r="BM1" s="1"/>
      <c r="BN1" s="1"/>
      <c r="BO1" s="1"/>
      <c r="BP1" s="1"/>
      <c r="BR1" s="8"/>
      <c r="BS1" s="8"/>
      <c r="BT1" s="8"/>
      <c r="BU1" s="8"/>
      <c r="BV1" s="1"/>
      <c r="BW1" s="1"/>
      <c r="BX1" s="1"/>
      <c r="BY1" s="7" t="s">
        <v>4</v>
      </c>
      <c r="BZ1" s="1"/>
      <c r="CA1" s="1"/>
      <c r="CB1" s="1"/>
    </row>
    <row r="2" spans="1:93" ht="18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9</v>
      </c>
      <c r="K2" s="4" t="s">
        <v>14</v>
      </c>
      <c r="L2" s="4" t="s">
        <v>15</v>
      </c>
      <c r="M2" s="4" t="s">
        <v>16</v>
      </c>
      <c r="N2" s="4" t="s">
        <v>52</v>
      </c>
      <c r="O2" s="4" t="s">
        <v>48</v>
      </c>
      <c r="P2" s="4" t="s">
        <v>47</v>
      </c>
      <c r="Q2" s="1"/>
      <c r="R2" s="4" t="s">
        <v>5</v>
      </c>
      <c r="S2" s="4" t="s">
        <v>6</v>
      </c>
      <c r="T2" s="4" t="s">
        <v>7</v>
      </c>
      <c r="U2" s="4" t="s">
        <v>8</v>
      </c>
      <c r="V2" s="4" t="s">
        <v>9</v>
      </c>
      <c r="W2" s="4" t="s">
        <v>10</v>
      </c>
      <c r="X2" s="4" t="s">
        <v>11</v>
      </c>
      <c r="Y2" s="4" t="s">
        <v>12</v>
      </c>
      <c r="Z2" s="4" t="s">
        <v>13</v>
      </c>
      <c r="AA2" s="4" t="s">
        <v>9</v>
      </c>
      <c r="AB2" s="4" t="s">
        <v>14</v>
      </c>
      <c r="AC2" s="4" t="s">
        <v>15</v>
      </c>
      <c r="AD2" s="4" t="s">
        <v>16</v>
      </c>
      <c r="AE2" s="4" t="s">
        <v>52</v>
      </c>
      <c r="AF2" s="4" t="s">
        <v>48</v>
      </c>
      <c r="AG2" s="4" t="s">
        <v>47</v>
      </c>
      <c r="AH2" s="4"/>
      <c r="AI2" s="1"/>
      <c r="AJ2" s="1"/>
      <c r="AK2" s="4" t="s">
        <v>5</v>
      </c>
      <c r="AL2" s="4" t="s">
        <v>6</v>
      </c>
      <c r="AM2" s="4" t="s">
        <v>7</v>
      </c>
      <c r="AN2" s="4" t="s">
        <v>8</v>
      </c>
      <c r="AO2" s="4" t="s">
        <v>9</v>
      </c>
      <c r="AP2" s="4" t="s">
        <v>10</v>
      </c>
      <c r="AQ2" s="4" t="s">
        <v>11</v>
      </c>
      <c r="AR2" s="4" t="s">
        <v>12</v>
      </c>
      <c r="AS2" s="4" t="s">
        <v>13</v>
      </c>
      <c r="AT2" s="4" t="s">
        <v>9</v>
      </c>
      <c r="AU2" s="4" t="s">
        <v>56</v>
      </c>
      <c r="AV2" s="4" t="s">
        <v>14</v>
      </c>
      <c r="AW2" s="4" t="s">
        <v>56</v>
      </c>
      <c r="AX2" s="4" t="s">
        <v>15</v>
      </c>
      <c r="AY2" s="4" t="s">
        <v>56</v>
      </c>
      <c r="AZ2" s="4" t="s">
        <v>16</v>
      </c>
      <c r="BA2" s="4" t="s">
        <v>52</v>
      </c>
      <c r="BB2" s="4" t="s">
        <v>48</v>
      </c>
      <c r="BC2" s="4" t="s">
        <v>47</v>
      </c>
      <c r="BD2" s="4"/>
      <c r="BE2" s="1"/>
      <c r="BF2" s="4" t="s">
        <v>5</v>
      </c>
      <c r="BG2" s="4" t="s">
        <v>6</v>
      </c>
      <c r="BH2" s="4" t="s">
        <v>7</v>
      </c>
      <c r="BI2" s="4" t="s">
        <v>8</v>
      </c>
      <c r="BJ2" s="4" t="s">
        <v>9</v>
      </c>
      <c r="BK2" s="4" t="s">
        <v>10</v>
      </c>
      <c r="BL2" s="4" t="s">
        <v>11</v>
      </c>
      <c r="BM2" s="4" t="s">
        <v>12</v>
      </c>
      <c r="BN2" s="4" t="s">
        <v>13</v>
      </c>
      <c r="BO2" s="4" t="s">
        <v>9</v>
      </c>
      <c r="BP2" s="4" t="s">
        <v>14</v>
      </c>
      <c r="BQ2" s="4" t="s">
        <v>15</v>
      </c>
      <c r="BR2" s="4" t="s">
        <v>16</v>
      </c>
      <c r="BS2" s="4" t="s">
        <v>52</v>
      </c>
      <c r="BT2" s="4" t="s">
        <v>48</v>
      </c>
      <c r="BU2" s="4" t="s">
        <v>47</v>
      </c>
      <c r="BV2" s="4"/>
      <c r="BW2" s="1"/>
      <c r="BX2" s="1"/>
      <c r="BY2" s="4" t="s">
        <v>5</v>
      </c>
      <c r="BZ2" s="4" t="s">
        <v>6</v>
      </c>
      <c r="CA2" s="4" t="s">
        <v>7</v>
      </c>
      <c r="CB2" s="4" t="s">
        <v>8</v>
      </c>
      <c r="CC2" s="4" t="s">
        <v>9</v>
      </c>
      <c r="CD2" s="4" t="s">
        <v>10</v>
      </c>
      <c r="CE2" s="4" t="s">
        <v>11</v>
      </c>
      <c r="CF2" s="4" t="s">
        <v>12</v>
      </c>
      <c r="CG2" s="4" t="s">
        <v>13</v>
      </c>
      <c r="CH2" s="4" t="s">
        <v>9</v>
      </c>
      <c r="CI2" s="4" t="s">
        <v>14</v>
      </c>
      <c r="CJ2" s="4" t="s">
        <v>15</v>
      </c>
      <c r="CK2" s="4" t="s">
        <v>16</v>
      </c>
      <c r="CL2" s="4" t="s">
        <v>52</v>
      </c>
      <c r="CM2" s="4" t="s">
        <v>48</v>
      </c>
      <c r="CN2" s="4" t="s">
        <v>47</v>
      </c>
      <c r="CO2" s="4"/>
    </row>
    <row r="3" spans="1:93" ht="18">
      <c r="A3" s="11">
        <v>1</v>
      </c>
      <c r="B3" s="12" t="s">
        <v>18</v>
      </c>
      <c r="C3" s="9">
        <v>0</v>
      </c>
      <c r="D3" s="9">
        <v>184.26</v>
      </c>
      <c r="E3" s="9">
        <f>C3/D3</f>
        <v>0</v>
      </c>
      <c r="F3" s="9" t="s">
        <v>19</v>
      </c>
      <c r="G3" s="9" t="s">
        <v>20</v>
      </c>
      <c r="H3" s="9">
        <v>0.21260000000000001</v>
      </c>
      <c r="I3" s="9">
        <v>154.20779999999999</v>
      </c>
      <c r="J3" s="9">
        <f>H3/I3</f>
        <v>1.3786591858518183E-3</v>
      </c>
      <c r="K3" s="9"/>
      <c r="L3" s="9">
        <f>100*J3/K4</f>
        <v>99.281020487147956</v>
      </c>
      <c r="M3" s="9"/>
      <c r="N3" s="9" t="s">
        <v>53</v>
      </c>
      <c r="O3" s="9">
        <f>N4*100/N21</f>
        <v>98.959738092500771</v>
      </c>
      <c r="P3" s="9">
        <f>N14*100/N21</f>
        <v>1.0402619074992219</v>
      </c>
      <c r="Q3" s="9"/>
      <c r="R3" s="9">
        <v>1</v>
      </c>
      <c r="S3" s="9" t="s">
        <v>18</v>
      </c>
      <c r="T3" s="9">
        <v>4.3E-3</v>
      </c>
      <c r="U3" s="9">
        <v>184.26</v>
      </c>
      <c r="V3" s="9">
        <f>T3/U3</f>
        <v>2.3336589601649843E-5</v>
      </c>
      <c r="W3" s="9" t="s">
        <v>19</v>
      </c>
      <c r="X3" s="9" t="s">
        <v>20</v>
      </c>
      <c r="Y3" s="9">
        <v>0.29659999999999997</v>
      </c>
      <c r="Z3" s="9">
        <v>154.20779999999999</v>
      </c>
      <c r="AA3" s="9">
        <f>Y3/Z3</f>
        <v>1.9233787136578046E-3</v>
      </c>
      <c r="AB3" s="9"/>
      <c r="AC3" s="9">
        <f>100*AA3/AB4</f>
        <v>96.60270251454061</v>
      </c>
      <c r="AD3" s="9"/>
      <c r="AE3" s="9" t="s">
        <v>53</v>
      </c>
      <c r="AF3" s="9">
        <f>AE4*100/AE21</f>
        <v>78.027165347838761</v>
      </c>
      <c r="AG3" s="9">
        <f>AE14*100/AE21</f>
        <v>21.972834652161239</v>
      </c>
      <c r="AH3" s="9"/>
      <c r="AI3" s="9"/>
      <c r="AJ3" s="9"/>
      <c r="AK3" s="9">
        <v>1</v>
      </c>
      <c r="AL3" s="9" t="s">
        <v>18</v>
      </c>
      <c r="AM3" s="9">
        <v>8.9999999999999998E-4</v>
      </c>
      <c r="AN3" s="9">
        <v>184.26</v>
      </c>
      <c r="AO3" s="9">
        <f>AM3/AN3</f>
        <v>4.8844024747639209E-6</v>
      </c>
      <c r="AP3" s="9" t="s">
        <v>19</v>
      </c>
      <c r="AQ3" s="9" t="s">
        <v>20</v>
      </c>
      <c r="AR3" s="9">
        <v>0.72060000000000002</v>
      </c>
      <c r="AS3" s="9">
        <v>154.20779999999999</v>
      </c>
      <c r="AT3" s="9">
        <f>AR3/AS3</f>
        <v>4.6729153778213555E-3</v>
      </c>
      <c r="AU3" s="9"/>
      <c r="AV3" s="9"/>
      <c r="AW3" s="9"/>
      <c r="AX3" s="9">
        <f>100*AT3/AV4</f>
        <v>99.510625606383542</v>
      </c>
      <c r="AY3" s="9"/>
      <c r="AZ3" s="9"/>
      <c r="BA3" s="9" t="s">
        <v>53</v>
      </c>
      <c r="BB3" s="9">
        <f>BA4*100/BA21</f>
        <v>99.703930402340376</v>
      </c>
      <c r="BC3" s="9">
        <f>BA14*100/BA21</f>
        <v>0.29606959765963281</v>
      </c>
      <c r="BD3" s="9"/>
      <c r="BE3" s="9"/>
      <c r="BF3" s="9">
        <v>1</v>
      </c>
      <c r="BG3" s="9" t="s">
        <v>18</v>
      </c>
      <c r="BH3" s="9">
        <v>2.3999999999999998E-3</v>
      </c>
      <c r="BI3" s="9">
        <v>184.26</v>
      </c>
      <c r="BJ3" s="9">
        <f>BH3/BI3</f>
        <v>1.3025073266037121E-5</v>
      </c>
      <c r="BK3" s="9" t="s">
        <v>19</v>
      </c>
      <c r="BL3" s="9" t="s">
        <v>20</v>
      </c>
      <c r="BM3" s="9">
        <v>0.12570000000000001</v>
      </c>
      <c r="BN3" s="9">
        <v>154.20779999999999</v>
      </c>
      <c r="BO3" s="9">
        <f>BM3/BN3</f>
        <v>8.1513386482395843E-4</v>
      </c>
      <c r="BP3" s="9"/>
      <c r="BQ3" s="9">
        <f>100*BO3/BP4</f>
        <v>97.910806441985343</v>
      </c>
      <c r="BR3" s="9"/>
      <c r="BS3" s="9" t="s">
        <v>53</v>
      </c>
      <c r="BT3" s="9">
        <f>BS4*100/BS21</f>
        <v>98.636832146624315</v>
      </c>
      <c r="BU3" s="9">
        <f>BS14*100/BS21</f>
        <v>1.363167853375687</v>
      </c>
      <c r="BV3" s="9"/>
      <c r="BW3" s="9"/>
      <c r="BX3" s="9"/>
      <c r="BY3" s="9">
        <v>1</v>
      </c>
      <c r="BZ3" s="9" t="s">
        <v>18</v>
      </c>
      <c r="CA3" s="9">
        <v>2.9999999999999997E-4</v>
      </c>
      <c r="CB3" s="9">
        <v>184.26</v>
      </c>
      <c r="CC3" s="9">
        <f>CA3/CB3</f>
        <v>1.6281341582546401E-6</v>
      </c>
      <c r="CD3" s="9" t="s">
        <v>19</v>
      </c>
      <c r="CE3" s="9" t="s">
        <v>20</v>
      </c>
      <c r="CF3" s="9">
        <v>6.5600000000000006E-2</v>
      </c>
      <c r="CG3" s="9">
        <v>154.20779999999999</v>
      </c>
      <c r="CH3" s="9">
        <f>CF3/CG3</f>
        <v>4.2540001219134189E-4</v>
      </c>
      <c r="CI3" s="9"/>
      <c r="CJ3" s="22">
        <f>100*CH3/CI4</f>
        <v>98.467626110772983</v>
      </c>
      <c r="CK3" s="9"/>
      <c r="CL3" s="9" t="s">
        <v>53</v>
      </c>
      <c r="CM3" s="9">
        <f>CL4*100/CL21</f>
        <v>70.944224801680249</v>
      </c>
      <c r="CN3" s="9">
        <f>CL14*100/CL21</f>
        <v>29.055775198319758</v>
      </c>
      <c r="CO3" s="9"/>
    </row>
    <row r="4" spans="1:93" ht="18.75">
      <c r="A4" s="11"/>
      <c r="B4" s="13"/>
      <c r="C4" s="9">
        <v>0</v>
      </c>
      <c r="D4" s="9">
        <v>184.26</v>
      </c>
      <c r="E4" s="9">
        <f>C4/D4</f>
        <v>0</v>
      </c>
      <c r="F4" s="9" t="s">
        <v>21</v>
      </c>
      <c r="G4" s="9" t="s">
        <v>22</v>
      </c>
      <c r="H4" s="9">
        <v>1.6000000000000001E-3</v>
      </c>
      <c r="I4" s="9">
        <v>160.25543999999999</v>
      </c>
      <c r="J4" s="9">
        <f>H4/I4</f>
        <v>9.9840604474955736E-6</v>
      </c>
      <c r="K4" s="9">
        <f>J3+J4+E4</f>
        <v>1.3886432462993138E-3</v>
      </c>
      <c r="L4" s="9">
        <f>100*J4/K4</f>
        <v>0.71897951285204098</v>
      </c>
      <c r="M4" s="9"/>
      <c r="N4" s="9">
        <f>SUM(J3,J7,J11,J15,J19,J23,J27,J31,J35,J39)</f>
        <v>3.7397589486394336E-3</v>
      </c>
      <c r="O4" s="9"/>
      <c r="P4" s="9"/>
      <c r="Q4" s="9"/>
      <c r="R4" s="9"/>
      <c r="S4" s="9"/>
      <c r="T4" s="9">
        <v>4.3E-3</v>
      </c>
      <c r="U4" s="9">
        <v>184.26</v>
      </c>
      <c r="V4" s="9">
        <f>T4/U4</f>
        <v>2.3336589601649843E-5</v>
      </c>
      <c r="W4" s="9" t="s">
        <v>21</v>
      </c>
      <c r="X4" s="9" t="s">
        <v>22</v>
      </c>
      <c r="Y4" s="9">
        <v>7.1000000000000004E-3</v>
      </c>
      <c r="Z4" s="9">
        <v>160.25543999999999</v>
      </c>
      <c r="AA4" s="9">
        <f>Y4/Z4</f>
        <v>4.4304268235761613E-5</v>
      </c>
      <c r="AB4" s="9">
        <f>AA3+AA4+V4</f>
        <v>1.9910195714952159E-3</v>
      </c>
      <c r="AC4" s="9">
        <f>100*AA4/AB4</f>
        <v>2.2252050592596633</v>
      </c>
      <c r="AD4" s="9"/>
      <c r="AE4" s="9">
        <f>SUM(AA3,AA7,AA11,AA15,AA19,AA23,AA27,AA31,AA35,AA39)</f>
        <v>3.5188233020638387E-3</v>
      </c>
      <c r="AF4" s="9"/>
      <c r="AG4" s="9"/>
      <c r="AH4" s="9"/>
      <c r="AI4" s="9"/>
      <c r="AJ4" s="9"/>
      <c r="AK4" s="9"/>
      <c r="AL4" s="9"/>
      <c r="AM4" s="9">
        <v>8.9999999999999998E-4</v>
      </c>
      <c r="AN4" s="9">
        <v>184.26</v>
      </c>
      <c r="AO4" s="9">
        <f>AM4/AN4</f>
        <v>4.8844024747639209E-6</v>
      </c>
      <c r="AP4" s="9" t="s">
        <v>21</v>
      </c>
      <c r="AQ4" s="9" t="s">
        <v>22</v>
      </c>
      <c r="AR4" s="9">
        <v>2.8999999999999998E-3</v>
      </c>
      <c r="AS4" s="9">
        <v>160.25543999999999</v>
      </c>
      <c r="AT4" s="9">
        <f>AR4/AS4</f>
        <v>1.8096109561085726E-5</v>
      </c>
      <c r="AU4" s="9"/>
      <c r="AV4" s="9">
        <f>AT3+AT4+AO4</f>
        <v>4.6958958898572047E-3</v>
      </c>
      <c r="AW4" s="9"/>
      <c r="AX4" s="9">
        <f>100*AT4/AV4</f>
        <v>0.38536010988173763</v>
      </c>
      <c r="AY4" s="9"/>
      <c r="AZ4" s="9"/>
      <c r="BA4" s="9">
        <f>SUM(AT3,AT7,AT11,AT15,AT19,AT23,AT27,AT31,AT35,AT39)</f>
        <v>1.2608311641823565E-2</v>
      </c>
      <c r="BB4" s="9"/>
      <c r="BC4" s="9"/>
      <c r="BD4" s="9"/>
      <c r="BE4" s="9"/>
      <c r="BF4" s="9"/>
      <c r="BG4" s="9"/>
      <c r="BH4" s="9">
        <v>2.3999999999999998E-3</v>
      </c>
      <c r="BI4" s="9">
        <v>184.26</v>
      </c>
      <c r="BJ4" s="9">
        <f>BH4/BI4</f>
        <v>1.3025073266037121E-5</v>
      </c>
      <c r="BK4" s="9" t="s">
        <v>21</v>
      </c>
      <c r="BL4" s="9" t="s">
        <v>22</v>
      </c>
      <c r="BM4" s="9">
        <v>6.9999999999999999E-4</v>
      </c>
      <c r="BN4" s="9">
        <v>160.25543999999999</v>
      </c>
      <c r="BO4" s="9">
        <f>BM4/BN4</f>
        <v>4.3680264457793131E-6</v>
      </c>
      <c r="BP4" s="9">
        <f>BO3+BO4+BJ4</f>
        <v>8.3252696453577481E-4</v>
      </c>
      <c r="BQ4" s="9">
        <f>100*BO4/BP4</f>
        <v>0.52467086735322355</v>
      </c>
      <c r="BR4" s="9"/>
      <c r="BS4" s="9">
        <f>SUM(BO3,BO7,BO11,BO15,BO19,BO23,BO27,BO31,BO35,BO39)</f>
        <v>1.9415360312513377E-3</v>
      </c>
      <c r="BT4" s="9"/>
      <c r="BU4" s="9"/>
      <c r="BV4" s="9"/>
      <c r="BW4" s="9"/>
      <c r="BX4" s="9"/>
      <c r="BY4" s="9"/>
      <c r="BZ4" s="9"/>
      <c r="CA4" s="9">
        <v>2.9999999999999997E-4</v>
      </c>
      <c r="CB4" s="9">
        <v>184.26</v>
      </c>
      <c r="CC4" s="9">
        <f>CA4/CB4</f>
        <v>1.6281341582546401E-6</v>
      </c>
      <c r="CD4" s="9" t="s">
        <v>21</v>
      </c>
      <c r="CE4" s="9" t="s">
        <v>22</v>
      </c>
      <c r="CF4" s="9">
        <v>8.0000000000000004E-4</v>
      </c>
      <c r="CG4" s="9">
        <v>160.25543999999999</v>
      </c>
      <c r="CH4" s="9">
        <f>CF4/CG4</f>
        <v>4.9920302237477868E-6</v>
      </c>
      <c r="CI4" s="9">
        <f>CH3+CH4+CC4</f>
        <v>4.320201765733443E-4</v>
      </c>
      <c r="CJ4" s="22">
        <f>100*CH4/CI4</f>
        <v>1.155508583729373</v>
      </c>
      <c r="CK4" s="9"/>
      <c r="CL4" s="9">
        <f>SUM(CH3,CH7,CH11,CH15,CH19,CH23,CH27,CH31,CH35,CH39)</f>
        <v>7.8465551029195679E-4</v>
      </c>
      <c r="CM4" s="9"/>
      <c r="CN4" s="9"/>
      <c r="CO4" s="10"/>
    </row>
    <row r="5" spans="1:93" ht="18">
      <c r="A5" s="11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>
        <f>L3+L4</f>
        <v>100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>
        <f>AC3+AC4</f>
        <v>98.827907573800275</v>
      </c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>
        <f>AX3+AX4</f>
        <v>99.895985716265272</v>
      </c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>
        <f>BQ3+BQ4</f>
        <v>98.435477309338566</v>
      </c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22"/>
      <c r="CK5" s="22">
        <f>CJ3+CJ4</f>
        <v>99.623134694502355</v>
      </c>
      <c r="CL5" s="9"/>
      <c r="CM5" s="9"/>
      <c r="CN5" s="9"/>
      <c r="CO5" s="9"/>
    </row>
    <row r="6" spans="1:93" ht="18">
      <c r="A6" s="11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22"/>
      <c r="CK6" s="22"/>
      <c r="CL6" s="9"/>
      <c r="CM6" s="9"/>
      <c r="CN6" s="9"/>
      <c r="CO6" s="9"/>
    </row>
    <row r="7" spans="1:93" ht="18">
      <c r="A7" s="11">
        <v>2</v>
      </c>
      <c r="B7" s="9" t="s">
        <v>18</v>
      </c>
      <c r="C7" s="9">
        <v>5.1000000000000004E-3</v>
      </c>
      <c r="D7" s="9">
        <v>184.26</v>
      </c>
      <c r="E7" s="9">
        <f>C7/D7</f>
        <v>2.7678280690328885E-5</v>
      </c>
      <c r="F7" s="9" t="s">
        <v>19</v>
      </c>
      <c r="G7" s="9" t="s">
        <v>20</v>
      </c>
      <c r="H7" s="9">
        <v>8.2600000000000007E-2</v>
      </c>
      <c r="I7" s="9">
        <v>154.20779999999999</v>
      </c>
      <c r="J7" s="9">
        <f>H7/I7</f>
        <v>5.3564086900922015E-4</v>
      </c>
      <c r="K7" s="9"/>
      <c r="L7" s="9">
        <f t="shared" ref="L7" si="0">100*J7/K8</f>
        <v>94.458764933198054</v>
      </c>
      <c r="M7" s="9"/>
      <c r="N7" s="9"/>
      <c r="O7" s="9"/>
      <c r="P7" s="9"/>
      <c r="Q7" s="9"/>
      <c r="R7" s="9">
        <v>2</v>
      </c>
      <c r="S7" s="9" t="s">
        <v>18</v>
      </c>
      <c r="T7" s="9">
        <v>7.7999999999999996E-3</v>
      </c>
      <c r="U7" s="9">
        <v>184.26</v>
      </c>
      <c r="V7" s="9">
        <f>T7/U7</f>
        <v>4.2331488114620648E-5</v>
      </c>
      <c r="W7" s="9" t="s">
        <v>19</v>
      </c>
      <c r="X7" s="9" t="s">
        <v>20</v>
      </c>
      <c r="Y7" s="9">
        <v>9.9299999999999996E-3</v>
      </c>
      <c r="Z7" s="9">
        <v>154.20779999999999</v>
      </c>
      <c r="AA7" s="9">
        <f>Y7/Z7</f>
        <v>6.439362989420768E-5</v>
      </c>
      <c r="AB7" s="9"/>
      <c r="AC7" s="9">
        <f t="shared" ref="AC7" si="1">100*AA7/AB8</f>
        <v>55.471019510137452</v>
      </c>
      <c r="AD7" s="9"/>
      <c r="AE7" s="9"/>
      <c r="AF7" s="9"/>
      <c r="AG7" s="9"/>
      <c r="AH7" s="9"/>
      <c r="AI7" s="9"/>
      <c r="AJ7" s="9"/>
      <c r="AK7" s="9">
        <v>3</v>
      </c>
      <c r="AL7" s="9" t="s">
        <v>18</v>
      </c>
      <c r="AM7" s="9">
        <v>3.0000000000000001E-3</v>
      </c>
      <c r="AN7" s="9">
        <v>184.26</v>
      </c>
      <c r="AO7" s="9">
        <f t="shared" ref="AO7:AO8" si="2">AM7/AN7</f>
        <v>1.6281341582546403E-5</v>
      </c>
      <c r="AP7" s="9" t="s">
        <v>19</v>
      </c>
      <c r="AQ7" s="9" t="s">
        <v>20</v>
      </c>
      <c r="AR7" s="9">
        <v>0.44519999999999998</v>
      </c>
      <c r="AS7" s="9">
        <v>154.20779999999999</v>
      </c>
      <c r="AT7" s="9">
        <f>AR7/AS7</f>
        <v>2.8870134973717283E-3</v>
      </c>
      <c r="AU7" s="9"/>
      <c r="AV7" s="9"/>
      <c r="AW7" s="9"/>
      <c r="AX7" s="9">
        <f t="shared" ref="AX7" si="3">100*AT7/AV8</f>
        <v>99.119655463110334</v>
      </c>
      <c r="AY7" s="9"/>
      <c r="AZ7" s="9"/>
      <c r="BA7" s="9"/>
      <c r="BB7" s="9"/>
      <c r="BC7" s="9"/>
      <c r="BD7" s="9"/>
      <c r="BE7" s="9"/>
      <c r="BF7" s="9">
        <v>2</v>
      </c>
      <c r="BG7" s="9" t="s">
        <v>18</v>
      </c>
      <c r="BH7" s="9">
        <v>1.6999999999999999E-3</v>
      </c>
      <c r="BI7" s="9">
        <v>184.26</v>
      </c>
      <c r="BJ7" s="9">
        <f>BH7/BI7</f>
        <v>9.2260935634429611E-6</v>
      </c>
      <c r="BK7" s="9" t="s">
        <v>19</v>
      </c>
      <c r="BL7" s="9" t="s">
        <v>20</v>
      </c>
      <c r="BM7" s="9">
        <v>4.2200000000000001E-2</v>
      </c>
      <c r="BN7" s="9">
        <v>154.20779999999999</v>
      </c>
      <c r="BO7" s="9">
        <f>BM7/BN7</f>
        <v>2.7365671515967415E-4</v>
      </c>
      <c r="BP7" s="9"/>
      <c r="BQ7" s="9">
        <f t="shared" ref="BQ7" si="4">100*BO7/BP8</f>
        <v>96.738545687845829</v>
      </c>
      <c r="BR7" s="9"/>
      <c r="BS7" s="9"/>
      <c r="BT7" s="9"/>
      <c r="BU7" s="9"/>
      <c r="BV7" s="9"/>
      <c r="BW7" s="9"/>
      <c r="BX7" s="9"/>
      <c r="BY7" s="9">
        <v>2</v>
      </c>
      <c r="BZ7" s="9" t="s">
        <v>18</v>
      </c>
      <c r="CA7" s="9">
        <v>5.7000000000000002E-3</v>
      </c>
      <c r="CB7" s="9">
        <v>184.26</v>
      </c>
      <c r="CC7" s="9">
        <f>CA7/CB7</f>
        <v>3.0934549006838165E-5</v>
      </c>
      <c r="CD7" s="9" t="s">
        <v>19</v>
      </c>
      <c r="CE7" s="9" t="s">
        <v>20</v>
      </c>
      <c r="CF7" s="9">
        <v>2.86E-2</v>
      </c>
      <c r="CG7" s="9">
        <v>154.20779999999999</v>
      </c>
      <c r="CH7" s="9">
        <f>CF7/CG7</f>
        <v>1.8546402970537158E-4</v>
      </c>
      <c r="CI7" s="9"/>
      <c r="CJ7" s="22">
        <f t="shared" ref="CJ7" si="5">100*CH7/CI8</f>
        <v>73.60653628979702</v>
      </c>
      <c r="CK7" s="22"/>
      <c r="CL7" s="9"/>
      <c r="CM7" s="9"/>
      <c r="CN7" s="9"/>
      <c r="CO7" s="9"/>
    </row>
    <row r="8" spans="1:93" ht="18.75">
      <c r="A8" s="11"/>
      <c r="B8" s="10"/>
      <c r="C8" s="9">
        <v>5.1000000000000004E-3</v>
      </c>
      <c r="D8" s="9">
        <v>184.26</v>
      </c>
      <c r="E8" s="9">
        <f t="shared" ref="E8" si="6">C8/D8</f>
        <v>2.7678280690328885E-5</v>
      </c>
      <c r="F8" s="9" t="s">
        <v>21</v>
      </c>
      <c r="G8" s="9" t="s">
        <v>23</v>
      </c>
      <c r="H8" s="9">
        <v>5.9999999999999995E-4</v>
      </c>
      <c r="I8" s="9">
        <v>160.25543999999999</v>
      </c>
      <c r="J8" s="9">
        <f>H8/I8</f>
        <v>3.7440226678108399E-6</v>
      </c>
      <c r="K8" s="9">
        <f t="shared" ref="K8" si="7">J7+J8+E8</f>
        <v>5.6706317236735989E-4</v>
      </c>
      <c r="L8" s="9">
        <f t="shared" ref="L8" si="8">100*J8/K8</f>
        <v>0.66024789657568417</v>
      </c>
      <c r="M8" s="9"/>
      <c r="N8" s="9"/>
      <c r="O8" s="9"/>
      <c r="P8" s="9"/>
      <c r="Q8" s="9"/>
      <c r="R8" s="9"/>
      <c r="S8" s="9"/>
      <c r="T8" s="9">
        <v>7.7999999999999996E-3</v>
      </c>
      <c r="U8" s="9">
        <v>184.26</v>
      </c>
      <c r="V8" s="9">
        <f t="shared" ref="V8" si="9">T8/U8</f>
        <v>4.2331488114620648E-5</v>
      </c>
      <c r="W8" s="9" t="s">
        <v>21</v>
      </c>
      <c r="X8" s="9" t="s">
        <v>23</v>
      </c>
      <c r="Y8" s="9">
        <v>1.5E-3</v>
      </c>
      <c r="Z8" s="9">
        <v>160.25543999999999</v>
      </c>
      <c r="AA8" s="9">
        <f>Y8/Z8</f>
        <v>9.3600566695270999E-6</v>
      </c>
      <c r="AB8" s="9">
        <f t="shared" ref="AB8" si="10">AA7+AA8+V8</f>
        <v>1.1608517467835542E-4</v>
      </c>
      <c r="AC8" s="9">
        <f t="shared" ref="AC8" si="11">100*AA8/AB8</f>
        <v>8.0630939269046245</v>
      </c>
      <c r="AD8" s="9"/>
      <c r="AE8" s="9"/>
      <c r="AF8" s="9"/>
      <c r="AG8" s="9"/>
      <c r="AH8" s="9"/>
      <c r="AI8" s="9"/>
      <c r="AJ8" s="9"/>
      <c r="AK8" s="9"/>
      <c r="AL8" s="9"/>
      <c r="AM8" s="9">
        <v>3.0000000000000001E-3</v>
      </c>
      <c r="AN8" s="9">
        <v>184.26</v>
      </c>
      <c r="AO8" s="9">
        <f t="shared" si="2"/>
        <v>1.6281341582546403E-5</v>
      </c>
      <c r="AP8" s="9" t="s">
        <v>21</v>
      </c>
      <c r="AQ8" s="9" t="s">
        <v>23</v>
      </c>
      <c r="AR8" s="9">
        <v>1.5E-3</v>
      </c>
      <c r="AS8" s="9">
        <v>160.25543999999999</v>
      </c>
      <c r="AT8" s="9">
        <f t="shared" ref="AT8" si="12">AR8/AS8</f>
        <v>9.3600566695270999E-6</v>
      </c>
      <c r="AU8" s="9"/>
      <c r="AV8" s="9">
        <f t="shared" ref="AV8" si="13">AT7+AT8+AO8</f>
        <v>2.9126548956238019E-3</v>
      </c>
      <c r="AW8" s="9"/>
      <c r="AX8" s="9">
        <f t="shared" ref="AX8" si="14">100*AT8/AV8</f>
        <v>0.32135824548216729</v>
      </c>
      <c r="AY8" s="9"/>
      <c r="AZ8" s="9"/>
      <c r="BA8" s="9"/>
      <c r="BB8" s="9"/>
      <c r="BC8" s="9"/>
      <c r="BD8" s="9"/>
      <c r="BE8" s="9"/>
      <c r="BF8" s="9"/>
      <c r="BG8" s="9"/>
      <c r="BH8" s="9">
        <v>1.6999999999999999E-3</v>
      </c>
      <c r="BI8" s="9">
        <v>184.26</v>
      </c>
      <c r="BJ8" s="9">
        <f>BH8/BI8</f>
        <v>9.2260935634429611E-6</v>
      </c>
      <c r="BK8" s="9" t="s">
        <v>21</v>
      </c>
      <c r="BL8" s="9" t="s">
        <v>23</v>
      </c>
      <c r="BM8" s="9">
        <v>0</v>
      </c>
      <c r="BN8" s="9">
        <v>160.25543999999999</v>
      </c>
      <c r="BO8" s="9">
        <f>BM8/BN8</f>
        <v>0</v>
      </c>
      <c r="BP8" s="9">
        <f>BO7+BO8+BJ8</f>
        <v>2.828828087231171E-4</v>
      </c>
      <c r="BQ8" s="9">
        <f t="shared" ref="BQ8" si="15">100*BO8/BP8</f>
        <v>0</v>
      </c>
      <c r="BR8" s="9"/>
      <c r="BS8" s="9"/>
      <c r="BT8" s="9"/>
      <c r="BU8" s="9"/>
      <c r="BV8" s="9"/>
      <c r="BW8" s="9"/>
      <c r="BX8" s="9"/>
      <c r="BY8" s="9"/>
      <c r="BZ8" s="9"/>
      <c r="CA8" s="9">
        <v>5.7000000000000002E-3</v>
      </c>
      <c r="CB8" s="9">
        <v>184.26</v>
      </c>
      <c r="CC8" s="9">
        <f>CA8/CB8</f>
        <v>3.0934549006838165E-5</v>
      </c>
      <c r="CD8" s="9" t="s">
        <v>21</v>
      </c>
      <c r="CE8" s="9" t="s">
        <v>23</v>
      </c>
      <c r="CF8" s="9">
        <v>5.7000000000000002E-3</v>
      </c>
      <c r="CG8" s="9">
        <v>160.25543999999999</v>
      </c>
      <c r="CH8" s="9">
        <f>CF8/CG8</f>
        <v>3.5568215344202982E-5</v>
      </c>
      <c r="CI8" s="9">
        <f>CH7+CH8+CC8</f>
        <v>2.5196679405641275E-4</v>
      </c>
      <c r="CJ8" s="22">
        <f t="shared" ref="CJ8" si="16">100*CH8/CI8</f>
        <v>14.116231258726746</v>
      </c>
      <c r="CK8" s="22"/>
      <c r="CL8" s="9"/>
      <c r="CM8" s="9"/>
      <c r="CN8" s="9"/>
      <c r="CO8" s="9"/>
    </row>
    <row r="9" spans="1:93" ht="18">
      <c r="A9" s="11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>
        <f t="shared" ref="M9" si="17">L7+L8</f>
        <v>95.119012829773737</v>
      </c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>
        <f>AC7+AC8</f>
        <v>63.53411343704208</v>
      </c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>
        <f>AX7+AX8</f>
        <v>99.441013708592507</v>
      </c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>
        <f t="shared" ref="BR9" si="18">BQ7+BQ8</f>
        <v>96.738545687845829</v>
      </c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22"/>
      <c r="CK9" s="22">
        <f t="shared" ref="CK9" si="19">CJ7+CJ8</f>
        <v>87.722767548523763</v>
      </c>
      <c r="CL9" s="9"/>
      <c r="CM9" s="9"/>
      <c r="CN9" s="9"/>
      <c r="CO9" s="9"/>
    </row>
    <row r="10" spans="1:93" ht="18">
      <c r="A10" s="11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22"/>
      <c r="CK10" s="22"/>
      <c r="CL10" s="9"/>
      <c r="CM10" s="9"/>
      <c r="CN10" s="9"/>
      <c r="CO10" s="9"/>
    </row>
    <row r="11" spans="1:93" ht="18">
      <c r="A11" s="11">
        <v>3</v>
      </c>
      <c r="B11" s="9" t="s">
        <v>18</v>
      </c>
      <c r="C11" s="9">
        <v>6.4000000000000003E-3</v>
      </c>
      <c r="D11" s="9">
        <v>184.26</v>
      </c>
      <c r="E11" s="9">
        <f t="shared" ref="E11:E12" si="20">C11/D11</f>
        <v>3.4733528709432328E-5</v>
      </c>
      <c r="F11" s="9" t="s">
        <v>19</v>
      </c>
      <c r="G11" s="9" t="s">
        <v>20</v>
      </c>
      <c r="H11" s="9">
        <v>7.17E-2</v>
      </c>
      <c r="I11" s="9">
        <v>154.20779999999999</v>
      </c>
      <c r="J11" s="9">
        <f>H11/I11</f>
        <v>4.649570255201099E-4</v>
      </c>
      <c r="K11" s="9"/>
      <c r="L11" s="9">
        <f t="shared" ref="L11" si="21">100*J11/K12</f>
        <v>92.701700135412693</v>
      </c>
      <c r="M11" s="9"/>
      <c r="N11" s="9"/>
      <c r="O11" s="9"/>
      <c r="P11" s="9"/>
      <c r="Q11" s="9"/>
      <c r="R11" s="9">
        <v>3</v>
      </c>
      <c r="S11" s="9" t="s">
        <v>18</v>
      </c>
      <c r="T11" s="9">
        <v>2.8E-3</v>
      </c>
      <c r="U11" s="9">
        <v>184.26</v>
      </c>
      <c r="V11" s="9">
        <f t="shared" ref="V11:V12" si="22">T11/U11</f>
        <v>1.5195918810376642E-5</v>
      </c>
      <c r="W11" s="9" t="s">
        <v>19</v>
      </c>
      <c r="X11" s="9" t="s">
        <v>20</v>
      </c>
      <c r="Y11" s="9">
        <v>6.9900000000000004E-2</v>
      </c>
      <c r="Z11" s="9">
        <v>154.20779999999999</v>
      </c>
      <c r="AA11" s="9">
        <f>Y11/Z11</f>
        <v>4.5328446420998163E-4</v>
      </c>
      <c r="AB11" s="9"/>
      <c r="AC11" s="9">
        <f t="shared" ref="AC11" si="23">100*AA11/AB12</f>
        <v>95.359162908534444</v>
      </c>
      <c r="AD11" s="9"/>
      <c r="AE11" s="9"/>
      <c r="AF11" s="9"/>
      <c r="AG11" s="9"/>
      <c r="AH11" s="9"/>
      <c r="AI11" s="9"/>
      <c r="AJ11" s="9"/>
      <c r="AK11" s="9">
        <v>4</v>
      </c>
      <c r="AL11" s="9" t="s">
        <v>18</v>
      </c>
      <c r="AM11" s="9">
        <v>2.5999999999999999E-3</v>
      </c>
      <c r="AN11" s="9">
        <v>184.26</v>
      </c>
      <c r="AO11" s="9">
        <f t="shared" ref="AO11:AO12" si="24">AM11/AN11</f>
        <v>1.4110496038206882E-5</v>
      </c>
      <c r="AP11" s="9" t="s">
        <v>19</v>
      </c>
      <c r="AQ11" s="9" t="s">
        <v>20</v>
      </c>
      <c r="AR11" s="9">
        <v>0.24329999999999999</v>
      </c>
      <c r="AS11" s="9">
        <v>154.20779999999999</v>
      </c>
      <c r="AT11" s="9">
        <f t="shared" ref="AT11:AT12" si="25">AR11/AS11</f>
        <v>1.5777412037523393E-3</v>
      </c>
      <c r="AU11" s="9"/>
      <c r="AV11" s="9"/>
      <c r="AW11" s="9"/>
      <c r="AX11" s="9">
        <f t="shared" ref="AX11" si="26">100*AT11/AV12</f>
        <v>98.881012373327948</v>
      </c>
      <c r="AY11" s="9"/>
      <c r="AZ11" s="9"/>
      <c r="BA11" s="9"/>
      <c r="BB11" s="9"/>
      <c r="BC11" s="9"/>
      <c r="BD11" s="9"/>
      <c r="BE11" s="9"/>
      <c r="BF11" s="9">
        <v>3</v>
      </c>
      <c r="BG11" s="9" t="s">
        <v>18</v>
      </c>
      <c r="BH11" s="9">
        <v>5.9999999999999995E-4</v>
      </c>
      <c r="BI11" s="9">
        <v>184.26</v>
      </c>
      <c r="BJ11" s="9">
        <f>BH11/BI11</f>
        <v>3.2562683165092802E-6</v>
      </c>
      <c r="BK11" s="9" t="s">
        <v>19</v>
      </c>
      <c r="BL11" s="9" t="s">
        <v>20</v>
      </c>
      <c r="BM11" s="9">
        <v>5.6399999999999999E-2</v>
      </c>
      <c r="BN11" s="9">
        <v>154.20779999999999</v>
      </c>
      <c r="BO11" s="9">
        <f>BM11/BN11</f>
        <v>3.6574025438401952E-4</v>
      </c>
      <c r="BP11" s="9"/>
      <c r="BQ11" s="9">
        <f t="shared" ref="BQ11" si="27">100*BO11/BP12</f>
        <v>99.117534145666724</v>
      </c>
      <c r="BR11" s="9"/>
      <c r="BS11" s="9"/>
      <c r="BT11" s="9"/>
      <c r="BU11" s="9"/>
      <c r="BV11" s="9"/>
      <c r="BW11" s="9"/>
      <c r="BX11" s="9"/>
      <c r="BY11" s="9">
        <v>3</v>
      </c>
      <c r="BZ11" s="9" t="s">
        <v>18</v>
      </c>
      <c r="CA11" s="9">
        <v>1.01E-2</v>
      </c>
      <c r="CB11" s="9">
        <v>184.26</v>
      </c>
      <c r="CC11" s="9">
        <f>CA11/CB11</f>
        <v>5.4813849994572887E-5</v>
      </c>
      <c r="CD11" s="9" t="s">
        <v>19</v>
      </c>
      <c r="CE11" s="9" t="s">
        <v>20</v>
      </c>
      <c r="CF11" s="9">
        <v>1.1599999999999999E-2</v>
      </c>
      <c r="CG11" s="9">
        <v>154.20779999999999</v>
      </c>
      <c r="CH11" s="9">
        <f>CF11/CG11</f>
        <v>7.5223172887493365E-5</v>
      </c>
      <c r="CI11" s="9"/>
      <c r="CJ11" s="22">
        <f t="shared" ref="CJ11" si="28">100*CH11/CI12</f>
        <v>38.963340756331</v>
      </c>
      <c r="CK11" s="22"/>
      <c r="CL11" s="9"/>
      <c r="CM11" s="9"/>
      <c r="CN11" s="9"/>
      <c r="CO11" s="9"/>
    </row>
    <row r="12" spans="1:93" ht="18.75">
      <c r="A12" s="11"/>
      <c r="B12" s="10"/>
      <c r="C12" s="9">
        <v>6.4000000000000003E-3</v>
      </c>
      <c r="D12" s="9">
        <v>184.26</v>
      </c>
      <c r="E12" s="9">
        <f t="shared" si="20"/>
        <v>3.4733528709432328E-5</v>
      </c>
      <c r="F12" s="9" t="s">
        <v>21</v>
      </c>
      <c r="G12" s="9" t="s">
        <v>23</v>
      </c>
      <c r="H12" s="9">
        <v>2.9999999999999997E-4</v>
      </c>
      <c r="I12" s="9">
        <v>160.25543999999999</v>
      </c>
      <c r="J12" s="9">
        <f t="shared" ref="J12" si="29">H12/I12</f>
        <v>1.8720113339054199E-6</v>
      </c>
      <c r="K12" s="9">
        <f t="shared" ref="K12" si="30">J11+J12+E12</f>
        <v>5.0156256556344763E-4</v>
      </c>
      <c r="L12" s="9">
        <f t="shared" ref="L12" si="31">100*J12/K12</f>
        <v>0.3732358557904798</v>
      </c>
      <c r="M12" s="9"/>
      <c r="N12" s="9"/>
      <c r="O12" s="9"/>
      <c r="P12" s="9"/>
      <c r="Q12" s="9"/>
      <c r="R12" s="9"/>
      <c r="S12" s="9"/>
      <c r="T12" s="9">
        <v>2.8E-3</v>
      </c>
      <c r="U12" s="9">
        <v>184.26</v>
      </c>
      <c r="V12" s="9">
        <f t="shared" si="22"/>
        <v>1.5195918810376642E-5</v>
      </c>
      <c r="W12" s="9" t="s">
        <v>21</v>
      </c>
      <c r="X12" s="9" t="s">
        <v>23</v>
      </c>
      <c r="Y12" s="9">
        <v>1.1000000000000001E-3</v>
      </c>
      <c r="Z12" s="9">
        <v>160.25543999999999</v>
      </c>
      <c r="AA12" s="9">
        <f t="shared" ref="AA12" si="32">Y12/Z12</f>
        <v>6.864041557653207E-6</v>
      </c>
      <c r="AB12" s="9">
        <f t="shared" ref="AB12" si="33">AA11+AA12+V12</f>
        <v>4.7534442457801147E-4</v>
      </c>
      <c r="AC12" s="9">
        <f t="shared" ref="AC12" si="34">100*AA12/AB12</f>
        <v>1.4440143194583133</v>
      </c>
      <c r="AD12" s="9"/>
      <c r="AE12" s="9"/>
      <c r="AF12" s="9"/>
      <c r="AG12" s="9"/>
      <c r="AH12" s="9"/>
      <c r="AI12" s="9"/>
      <c r="AJ12" s="9"/>
      <c r="AK12" s="9"/>
      <c r="AL12" s="9"/>
      <c r="AM12" s="9">
        <v>2.5999999999999999E-3</v>
      </c>
      <c r="AN12" s="9">
        <v>184.26</v>
      </c>
      <c r="AO12" s="9">
        <f t="shared" si="24"/>
        <v>1.4110496038206882E-5</v>
      </c>
      <c r="AP12" s="9" t="s">
        <v>21</v>
      </c>
      <c r="AQ12" s="9" t="s">
        <v>23</v>
      </c>
      <c r="AR12" s="9">
        <v>5.9999999999999995E-4</v>
      </c>
      <c r="AS12" s="9">
        <v>160.25543999999999</v>
      </c>
      <c r="AT12" s="9">
        <f t="shared" si="25"/>
        <v>3.7440226678108399E-6</v>
      </c>
      <c r="AU12" s="9"/>
      <c r="AV12" s="9">
        <f>AT11+AT12+AO12</f>
        <v>1.595595722458357E-3</v>
      </c>
      <c r="AW12" s="9"/>
      <c r="AX12" s="9">
        <f t="shared" ref="AX12" si="35">100*AT12/AV12</f>
        <v>0.23464732420079262</v>
      </c>
      <c r="AY12" s="9"/>
      <c r="AZ12" s="9"/>
      <c r="BA12" s="9"/>
      <c r="BB12" s="9"/>
      <c r="BC12" s="9"/>
      <c r="BD12" s="9"/>
      <c r="BE12" s="9"/>
      <c r="BF12" s="9"/>
      <c r="BG12" s="9"/>
      <c r="BH12" s="9">
        <v>5.9999999999999995E-4</v>
      </c>
      <c r="BI12" s="9">
        <v>184.26</v>
      </c>
      <c r="BJ12" s="9">
        <f>BH12/BI12</f>
        <v>3.2562683165092802E-6</v>
      </c>
      <c r="BK12" s="9" t="s">
        <v>21</v>
      </c>
      <c r="BL12" s="9" t="s">
        <v>23</v>
      </c>
      <c r="BM12" s="9">
        <v>0</v>
      </c>
      <c r="BN12" s="9">
        <v>160.25543999999999</v>
      </c>
      <c r="BO12" s="9">
        <f t="shared" ref="BO12" si="36">BM12/BN12</f>
        <v>0</v>
      </c>
      <c r="BP12" s="9">
        <f>BO11+BO12+BJ12</f>
        <v>3.6899652270052882E-4</v>
      </c>
      <c r="BQ12" s="9">
        <f t="shared" ref="BQ12" si="37">100*BO12/BP12</f>
        <v>0</v>
      </c>
      <c r="BR12" s="9"/>
      <c r="BS12" s="9"/>
      <c r="BT12" s="9"/>
      <c r="BU12" s="9"/>
      <c r="BV12" s="9"/>
      <c r="BW12" s="9"/>
      <c r="BX12" s="9"/>
      <c r="BY12" s="9"/>
      <c r="BZ12" s="9"/>
      <c r="CA12" s="9">
        <v>1.01E-2</v>
      </c>
      <c r="CB12" s="9">
        <v>184.26</v>
      </c>
      <c r="CC12" s="9">
        <f>CA12/CB12</f>
        <v>5.4813849994572887E-5</v>
      </c>
      <c r="CD12" s="9" t="s">
        <v>21</v>
      </c>
      <c r="CE12" s="9" t="s">
        <v>23</v>
      </c>
      <c r="CF12" s="9">
        <v>1.01E-2</v>
      </c>
      <c r="CG12" s="9">
        <v>160.25543999999999</v>
      </c>
      <c r="CH12" s="9">
        <f t="shared" ref="CH12" si="38">CF12/CG12</f>
        <v>6.302438157481581E-5</v>
      </c>
      <c r="CI12" s="9">
        <f>CH11+CH12+CC12</f>
        <v>1.9306140445688206E-4</v>
      </c>
      <c r="CJ12" s="22">
        <f t="shared" ref="CJ12" si="39">100*CH12/CI12</f>
        <v>32.644733810009939</v>
      </c>
      <c r="CK12" s="22"/>
      <c r="CL12" s="9"/>
      <c r="CM12" s="9"/>
      <c r="CN12" s="9"/>
      <c r="CO12" s="10"/>
    </row>
    <row r="13" spans="1:93" ht="18">
      <c r="A13" s="11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>
        <f t="shared" ref="M13" si="40">L11+L12</f>
        <v>93.074935991203176</v>
      </c>
      <c r="N13" s="9" t="s">
        <v>54</v>
      </c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>
        <f>AC11+AC12</f>
        <v>96.803177227992762</v>
      </c>
      <c r="AE13" s="9" t="s">
        <v>54</v>
      </c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>
        <f>AX11+AX12</f>
        <v>99.115659697528741</v>
      </c>
      <c r="BA13" s="9" t="s">
        <v>54</v>
      </c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>
        <f>BQ11+BQ12</f>
        <v>99.117534145666724</v>
      </c>
      <c r="BS13" s="9" t="s">
        <v>54</v>
      </c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22"/>
      <c r="CK13" s="22">
        <f>CJ11+CJ12</f>
        <v>71.608074566340946</v>
      </c>
      <c r="CL13" s="9" t="s">
        <v>54</v>
      </c>
      <c r="CM13" s="9"/>
      <c r="CN13" s="9"/>
      <c r="CO13" s="9"/>
    </row>
    <row r="14" spans="1:93" ht="18">
      <c r="A14" s="11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>SUM(J4,J8,J12,J16,J20,J24,J28,J32,J36,J40)</f>
        <v>3.9312238012013824E-5</v>
      </c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>
        <f>SUM(AA4,AA8,AA12,AA16,AA20,AA24,AA28,AA32,AA36,AA40)</f>
        <v>9.9091799941393574E-4</v>
      </c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>
        <f>SUM(AT4,AT8,AT12,AT16,AT20,AT24,AT28,AT32,AT36)</f>
        <v>3.74402266781084E-5</v>
      </c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>
        <f>SUM(BO4,BO8,BO12,BO16,BO20,BO24,BO28,BO32,BO36,BO40)</f>
        <v>2.6832162452644354E-5</v>
      </c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22"/>
      <c r="CK14" s="22"/>
      <c r="CL14" s="9">
        <f>SUM(CH4,CH8,CH12,CH16,CH20,CH24,CH28,CH32,CH36,CH40)</f>
        <v>3.2136194565376383E-4</v>
      </c>
      <c r="CM14" s="9"/>
      <c r="CN14" s="9"/>
      <c r="CO14" s="9"/>
    </row>
    <row r="15" spans="1:93" ht="18">
      <c r="A15" s="11">
        <v>4</v>
      </c>
      <c r="B15" s="9" t="s">
        <v>18</v>
      </c>
      <c r="C15" s="9">
        <v>5.5999999999999999E-3</v>
      </c>
      <c r="D15" s="9">
        <v>184.26</v>
      </c>
      <c r="E15" s="9">
        <f t="shared" ref="E15:E16" si="41">C15/D15</f>
        <v>3.0391837620753283E-5</v>
      </c>
      <c r="F15" s="9" t="s">
        <v>19</v>
      </c>
      <c r="G15" s="9" t="s">
        <v>20</v>
      </c>
      <c r="H15" s="9">
        <v>7.2099999999999997E-2</v>
      </c>
      <c r="I15" s="9">
        <v>154.20779999999999</v>
      </c>
      <c r="J15" s="9">
        <f t="shared" ref="J15:J16" si="42">H15/I15</f>
        <v>4.6755092803347175E-4</v>
      </c>
      <c r="K15" s="9"/>
      <c r="L15" s="9">
        <f t="shared" ref="L15" si="43">100*J15/K16</f>
        <v>93.896519898060404</v>
      </c>
      <c r="M15" s="9"/>
      <c r="N15" s="9"/>
      <c r="O15" s="9"/>
      <c r="P15" s="9"/>
      <c r="Q15" s="9"/>
      <c r="R15" s="9">
        <v>4</v>
      </c>
      <c r="S15" s="9" t="s">
        <v>18</v>
      </c>
      <c r="T15" s="9">
        <v>2.8E-3</v>
      </c>
      <c r="U15" s="9">
        <v>184.26</v>
      </c>
      <c r="V15" s="9">
        <f t="shared" ref="V15:V16" si="44">T15/U15</f>
        <v>1.5195918810376642E-5</v>
      </c>
      <c r="W15" s="9" t="s">
        <v>19</v>
      </c>
      <c r="X15" s="9" t="s">
        <v>20</v>
      </c>
      <c r="Y15" s="9">
        <v>5.0599999999999999E-2</v>
      </c>
      <c r="Z15" s="9">
        <v>154.20779999999999</v>
      </c>
      <c r="AA15" s="9">
        <f t="shared" ref="AA15:AA16" si="45">Y15/Z15</f>
        <v>3.2812866794027282E-4</v>
      </c>
      <c r="AB15" s="9"/>
      <c r="AC15" s="9">
        <f t="shared" ref="AC15" si="46">100*AA15/AB16</f>
        <v>92.060122868813124</v>
      </c>
      <c r="AD15" s="9"/>
      <c r="AE15" s="9"/>
      <c r="AF15" s="9"/>
      <c r="AG15" s="9"/>
      <c r="AH15" s="9"/>
      <c r="AI15" s="9"/>
      <c r="AJ15" s="9"/>
      <c r="AK15" s="9">
        <v>5</v>
      </c>
      <c r="AL15" s="9" t="s">
        <v>18</v>
      </c>
      <c r="AM15" s="9">
        <v>8.9999999999999998E-4</v>
      </c>
      <c r="AN15" s="9">
        <v>184.26</v>
      </c>
      <c r="AO15" s="9">
        <f t="shared" ref="AO15:AO16" si="47">AM15/AN15</f>
        <v>4.8844024747639209E-6</v>
      </c>
      <c r="AP15" s="9" t="s">
        <v>19</v>
      </c>
      <c r="AQ15" s="9" t="s">
        <v>20</v>
      </c>
      <c r="AR15" s="9">
        <v>0.16300000000000001</v>
      </c>
      <c r="AS15" s="9">
        <v>154.20779999999999</v>
      </c>
      <c r="AT15" s="9">
        <f t="shared" ref="AT15:AT16" si="48">AR15/AS15</f>
        <v>1.0570152741949501E-3</v>
      </c>
      <c r="AU15" s="9"/>
      <c r="AV15" s="9"/>
      <c r="AW15" s="9"/>
      <c r="AX15" s="9">
        <f t="shared" ref="AX15" si="49">100*AT15/AV16</f>
        <v>99.364862415040477</v>
      </c>
      <c r="AY15" s="9"/>
      <c r="AZ15" s="9"/>
      <c r="BA15" s="9"/>
      <c r="BB15" s="9"/>
      <c r="BC15" s="9"/>
      <c r="BD15" s="9"/>
      <c r="BE15" s="9"/>
      <c r="BF15" s="9">
        <v>4</v>
      </c>
      <c r="BG15" s="9" t="s">
        <v>18</v>
      </c>
      <c r="BH15" s="9">
        <v>1.5E-3</v>
      </c>
      <c r="BI15" s="9">
        <v>184.26</v>
      </c>
      <c r="BJ15" s="9">
        <f>BH15/BI15</f>
        <v>8.1406707912732014E-6</v>
      </c>
      <c r="BK15" s="9" t="s">
        <v>19</v>
      </c>
      <c r="BL15" s="9" t="s">
        <v>20</v>
      </c>
      <c r="BM15" s="9">
        <v>3.2899999999999999E-2</v>
      </c>
      <c r="BN15" s="9">
        <v>154.20779999999999</v>
      </c>
      <c r="BO15" s="9">
        <f t="shared" ref="BO15:BO16" si="50">BM15/BN15</f>
        <v>2.1334848172401138E-4</v>
      </c>
      <c r="BP15" s="9"/>
      <c r="BQ15" s="9">
        <f t="shared" ref="BQ15" si="51">100*BO15/BP16</f>
        <v>96.32457359702461</v>
      </c>
      <c r="BR15" s="9"/>
      <c r="BS15" s="9"/>
      <c r="BT15" s="9"/>
      <c r="BU15" s="9"/>
      <c r="BV15" s="9"/>
      <c r="BW15" s="9"/>
      <c r="BX15" s="9"/>
      <c r="BY15" s="9">
        <v>4</v>
      </c>
      <c r="BZ15" s="9" t="s">
        <v>18</v>
      </c>
      <c r="CA15" s="9">
        <v>1.5299999999999999E-2</v>
      </c>
      <c r="CB15" s="9">
        <v>184.26</v>
      </c>
      <c r="CC15" s="9">
        <f>CA15/CB15</f>
        <v>8.3034842070986648E-5</v>
      </c>
      <c r="CD15" s="9" t="s">
        <v>19</v>
      </c>
      <c r="CE15" s="9" t="s">
        <v>20</v>
      </c>
      <c r="CF15" s="9">
        <v>6.1999999999999998E-3</v>
      </c>
      <c r="CG15" s="9">
        <v>154.20779999999999</v>
      </c>
      <c r="CH15" s="9">
        <f t="shared" ref="CH15:CH16" si="52">CF15/CG15</f>
        <v>4.0205488957108525E-5</v>
      </c>
      <c r="CI15" s="9"/>
      <c r="CJ15" s="22">
        <f t="shared" ref="CJ15" si="53">100*CH15/CI16</f>
        <v>18.382769051176776</v>
      </c>
      <c r="CK15" s="22"/>
      <c r="CL15" s="9"/>
      <c r="CM15" s="9"/>
      <c r="CN15" s="9"/>
      <c r="CO15" s="9"/>
    </row>
    <row r="16" spans="1:93" ht="18.75">
      <c r="A16" s="11"/>
      <c r="B16" s="10"/>
      <c r="C16" s="9">
        <v>5.5999999999999999E-3</v>
      </c>
      <c r="D16" s="9">
        <v>184.26</v>
      </c>
      <c r="E16" s="9">
        <f t="shared" si="41"/>
        <v>3.0391837620753283E-5</v>
      </c>
      <c r="F16" s="9" t="s">
        <v>21</v>
      </c>
      <c r="G16" s="9" t="s">
        <v>23</v>
      </c>
      <c r="H16" s="9">
        <v>0</v>
      </c>
      <c r="I16" s="9">
        <v>160.25543999999999</v>
      </c>
      <c r="J16" s="9">
        <f t="shared" si="42"/>
        <v>0</v>
      </c>
      <c r="K16" s="9">
        <f>J15+J16+E16</f>
        <v>4.9794276565422505E-4</v>
      </c>
      <c r="L16" s="9">
        <f t="shared" ref="L16" si="54">100*J16/K16</f>
        <v>0</v>
      </c>
      <c r="M16" s="9"/>
      <c r="N16" s="9"/>
      <c r="O16" s="9"/>
      <c r="P16" s="9"/>
      <c r="Q16" s="9"/>
      <c r="R16" s="9"/>
      <c r="S16" s="9"/>
      <c r="T16" s="9">
        <v>2.8E-3</v>
      </c>
      <c r="U16" s="9">
        <v>184.26</v>
      </c>
      <c r="V16" s="9">
        <f t="shared" si="44"/>
        <v>1.5195918810376642E-5</v>
      </c>
      <c r="W16" s="9" t="s">
        <v>21</v>
      </c>
      <c r="X16" s="9" t="s">
        <v>23</v>
      </c>
      <c r="Y16" s="9">
        <v>2.0999999999999999E-3</v>
      </c>
      <c r="Z16" s="9">
        <v>160.25543999999999</v>
      </c>
      <c r="AA16" s="9">
        <f t="shared" si="45"/>
        <v>1.310407933733794E-5</v>
      </c>
      <c r="AB16" s="9">
        <f>AA15+AA16+V16</f>
        <v>3.5642866608798739E-4</v>
      </c>
      <c r="AC16" s="9">
        <f t="shared" ref="AC16" si="55">100*AA16/AB16</f>
        <v>3.6764942284701334</v>
      </c>
      <c r="AD16" s="9"/>
      <c r="AE16" s="9"/>
      <c r="AF16" s="9"/>
      <c r="AG16" s="9"/>
      <c r="AH16" s="9"/>
      <c r="AI16" s="9"/>
      <c r="AJ16" s="9"/>
      <c r="AK16" s="9"/>
      <c r="AL16" s="9"/>
      <c r="AM16" s="9">
        <v>8.9999999999999998E-4</v>
      </c>
      <c r="AN16" s="9">
        <v>184.26</v>
      </c>
      <c r="AO16" s="9">
        <f t="shared" si="47"/>
        <v>4.8844024747639209E-6</v>
      </c>
      <c r="AP16" s="9" t="s">
        <v>21</v>
      </c>
      <c r="AQ16" s="9" t="s">
        <v>23</v>
      </c>
      <c r="AR16" s="9">
        <v>2.9999999999999997E-4</v>
      </c>
      <c r="AS16" s="9">
        <v>160.25543999999999</v>
      </c>
      <c r="AT16" s="9">
        <f t="shared" si="48"/>
        <v>1.8720113339054199E-6</v>
      </c>
      <c r="AU16" s="9"/>
      <c r="AV16" s="9">
        <f t="shared" ref="AV16" si="56">AT15+AT16+AO16</f>
        <v>1.0637716880036194E-3</v>
      </c>
      <c r="AW16" s="9"/>
      <c r="AX16" s="9">
        <f t="shared" ref="AX16" si="57">100*AT16/AV16</f>
        <v>0.17597867615922588</v>
      </c>
      <c r="AY16" s="9"/>
      <c r="AZ16" s="9"/>
      <c r="BA16" s="9"/>
      <c r="BB16" s="9"/>
      <c r="BC16" s="9"/>
      <c r="BD16" s="9"/>
      <c r="BE16" s="9"/>
      <c r="BF16" s="9"/>
      <c r="BG16" s="9"/>
      <c r="BH16" s="9">
        <v>1.5E-3</v>
      </c>
      <c r="BI16" s="9">
        <v>184.26</v>
      </c>
      <c r="BJ16" s="9">
        <f t="shared" ref="BJ16" si="58">BH16/BI16</f>
        <v>8.1406707912732014E-6</v>
      </c>
      <c r="BK16" s="9" t="s">
        <v>21</v>
      </c>
      <c r="BL16" s="9" t="s">
        <v>23</v>
      </c>
      <c r="BM16" s="9">
        <v>0</v>
      </c>
      <c r="BN16" s="9">
        <v>160.25543999999999</v>
      </c>
      <c r="BO16" s="9">
        <f t="shared" si="50"/>
        <v>0</v>
      </c>
      <c r="BP16" s="9">
        <f>BO15+BO16+BJ16</f>
        <v>2.2148915251528459E-4</v>
      </c>
      <c r="BQ16" s="9">
        <f t="shared" ref="BQ16" si="59">100*BO16/BP16</f>
        <v>0</v>
      </c>
      <c r="BR16" s="9"/>
      <c r="BS16" s="9"/>
      <c r="BT16" s="9"/>
      <c r="BU16" s="9"/>
      <c r="BV16" s="9"/>
      <c r="BW16" s="9"/>
      <c r="BX16" s="9"/>
      <c r="BY16" s="9"/>
      <c r="BZ16" s="9"/>
      <c r="CA16" s="9">
        <v>1.5299999999999999E-2</v>
      </c>
      <c r="CB16" s="9">
        <v>184.26</v>
      </c>
      <c r="CC16" s="9">
        <f t="shared" ref="CC16" si="60">CA16/CB16</f>
        <v>8.3034842070986648E-5</v>
      </c>
      <c r="CD16" s="9" t="s">
        <v>21</v>
      </c>
      <c r="CE16" s="9" t="s">
        <v>23</v>
      </c>
      <c r="CF16" s="9">
        <v>1.5299999999999999E-2</v>
      </c>
      <c r="CG16" s="9">
        <v>160.25543999999999</v>
      </c>
      <c r="CH16" s="9">
        <f t="shared" si="52"/>
        <v>9.5472578029176414E-5</v>
      </c>
      <c r="CI16" s="9">
        <f>CH15+CH16+CC16</f>
        <v>2.1871290905727157E-4</v>
      </c>
      <c r="CJ16" s="22">
        <f t="shared" ref="CJ16" si="61">100*CH16/CI16</f>
        <v>43.652008672325891</v>
      </c>
      <c r="CK16" s="22"/>
      <c r="CL16" s="9"/>
      <c r="CM16" s="9"/>
      <c r="CN16" s="9"/>
      <c r="CO16" s="10"/>
    </row>
    <row r="17" spans="1:93" ht="18">
      <c r="A17" s="1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>
        <f t="shared" ref="M17" si="62">L15+L16</f>
        <v>93.896519898060404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>
        <f>AC15+AC16</f>
        <v>95.736617097283258</v>
      </c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>
        <f>AX15+AX16</f>
        <v>99.540841091199709</v>
      </c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>
        <f>BQ15+BQ16</f>
        <v>96.32457359702461</v>
      </c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22"/>
      <c r="CK17" s="22">
        <f>CJ15+CJ16</f>
        <v>62.034777723502671</v>
      </c>
      <c r="CL17" s="9"/>
      <c r="CM17" s="9"/>
      <c r="CN17" s="9"/>
      <c r="CO17" s="9"/>
    </row>
    <row r="18" spans="1:93" ht="18">
      <c r="A18" s="1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22"/>
      <c r="CK18" s="22"/>
      <c r="CL18" s="9"/>
      <c r="CM18" s="9"/>
      <c r="CN18" s="9"/>
      <c r="CO18" s="9"/>
    </row>
    <row r="19" spans="1:93" ht="18">
      <c r="A19" s="11">
        <v>5</v>
      </c>
      <c r="B19" s="9" t="s">
        <v>18</v>
      </c>
      <c r="C19" s="9">
        <v>8.2000000000000007E-3</v>
      </c>
      <c r="D19" s="9">
        <v>184.26</v>
      </c>
      <c r="E19" s="9">
        <f t="shared" ref="E19:E20" si="63">C19/D19</f>
        <v>4.450233365896017E-5</v>
      </c>
      <c r="F19" s="9" t="s">
        <v>19</v>
      </c>
      <c r="G19" s="9" t="s">
        <v>20</v>
      </c>
      <c r="H19" s="9">
        <v>4.2799999999999998E-2</v>
      </c>
      <c r="I19" s="9">
        <v>154.20779999999999</v>
      </c>
      <c r="J19" s="9">
        <f t="shared" ref="J19:J20" si="64">H19/I19</f>
        <v>2.7754756892971693E-4</v>
      </c>
      <c r="K19" s="9"/>
      <c r="L19" s="9">
        <f t="shared" ref="L19" si="65">100*J19/K20</f>
        <v>86.181541027882659</v>
      </c>
      <c r="M19" s="9"/>
      <c r="N19" s="9"/>
      <c r="O19" s="9"/>
      <c r="P19" s="9"/>
      <c r="Q19" s="9"/>
      <c r="R19" s="9">
        <v>5</v>
      </c>
      <c r="S19" s="9" t="s">
        <v>18</v>
      </c>
      <c r="T19" s="9">
        <v>7.3000000000000001E-3</v>
      </c>
      <c r="U19" s="9">
        <v>184.26</v>
      </c>
      <c r="V19" s="9">
        <f t="shared" ref="V19:V20" si="66">T19/U19</f>
        <v>3.9617931184196249E-5</v>
      </c>
      <c r="W19" s="9" t="s">
        <v>19</v>
      </c>
      <c r="X19" s="9" t="s">
        <v>20</v>
      </c>
      <c r="Y19" s="9">
        <v>3.8399999999999997E-2</v>
      </c>
      <c r="Z19" s="9">
        <v>154.20779999999999</v>
      </c>
      <c r="AA19" s="9">
        <f t="shared" ref="AA19:AA20" si="67">Y19/Z19</f>
        <v>2.4901464128273664E-4</v>
      </c>
      <c r="AB19" s="9"/>
      <c r="AC19" s="9">
        <f t="shared" ref="AC19" si="68">100*AA19/AB20</f>
        <v>73.688477874073158</v>
      </c>
      <c r="AD19" s="9"/>
      <c r="AE19" s="9"/>
      <c r="AF19" s="9"/>
      <c r="AG19" s="9"/>
      <c r="AH19" s="9"/>
      <c r="AI19" s="9"/>
      <c r="AJ19" s="9"/>
      <c r="AK19" s="9">
        <v>6</v>
      </c>
      <c r="AL19" s="9" t="s">
        <v>18</v>
      </c>
      <c r="AM19" s="9">
        <v>5.9999999999999995E-4</v>
      </c>
      <c r="AN19" s="9">
        <v>184.26</v>
      </c>
      <c r="AO19" s="9">
        <f t="shared" ref="AO19:AO20" si="69">AM19/AN19</f>
        <v>3.2562683165092802E-6</v>
      </c>
      <c r="AP19" s="9" t="s">
        <v>19</v>
      </c>
      <c r="AQ19" s="9" t="s">
        <v>20</v>
      </c>
      <c r="AR19" s="9">
        <v>0.1918</v>
      </c>
      <c r="AS19" s="9">
        <v>154.20779999999999</v>
      </c>
      <c r="AT19" s="9">
        <f t="shared" ref="AT19:AT20" si="70">AR19/AS19</f>
        <v>1.2437762551570026E-3</v>
      </c>
      <c r="AU19" s="9"/>
      <c r="AV19" s="9"/>
      <c r="AW19" s="9"/>
      <c r="AX19" s="9">
        <f t="shared" ref="AX19" si="71">100*AT19/AV20</f>
        <v>99.589377770078684</v>
      </c>
      <c r="AY19" s="9"/>
      <c r="AZ19" s="9"/>
      <c r="BA19" s="9"/>
      <c r="BB19" s="9"/>
      <c r="BC19" s="9"/>
      <c r="BD19" s="9"/>
      <c r="BE19" s="9"/>
      <c r="BF19" s="9">
        <v>5</v>
      </c>
      <c r="BG19" s="9" t="s">
        <v>18</v>
      </c>
      <c r="BH19" s="9">
        <v>2E-3</v>
      </c>
      <c r="BI19" s="9">
        <v>184.26</v>
      </c>
      <c r="BJ19" s="9">
        <f>BH19/BI19</f>
        <v>1.0854227721697601E-5</v>
      </c>
      <c r="BK19" s="9" t="s">
        <v>19</v>
      </c>
      <c r="BL19" s="9" t="s">
        <v>20</v>
      </c>
      <c r="BM19" s="9">
        <v>1.18E-2</v>
      </c>
      <c r="BN19" s="9">
        <v>154.20779999999999</v>
      </c>
      <c r="BO19" s="9">
        <f t="shared" ref="BO19:BO20" si="72">BM19/BN19</f>
        <v>7.6520124144174289E-5</v>
      </c>
      <c r="BP19" s="9"/>
      <c r="BQ19" s="9">
        <f t="shared" ref="BQ19" si="73">100*BO19/BP20</f>
        <v>87.577329628310267</v>
      </c>
      <c r="BR19" s="9"/>
      <c r="BS19" s="9"/>
      <c r="BT19" s="9"/>
      <c r="BU19" s="9"/>
      <c r="BV19" s="9"/>
      <c r="BW19" s="9"/>
      <c r="BX19" s="9"/>
      <c r="BY19" s="9">
        <v>5</v>
      </c>
      <c r="BZ19" s="9" t="s">
        <v>18</v>
      </c>
      <c r="CA19" s="9">
        <v>1.8700000000000001E-2</v>
      </c>
      <c r="CB19" s="9">
        <v>184.26</v>
      </c>
      <c r="CC19" s="9">
        <f>CA19/CB19</f>
        <v>1.0148702919787258E-4</v>
      </c>
      <c r="CD19" s="9" t="s">
        <v>19</v>
      </c>
      <c r="CE19" s="9" t="s">
        <v>20</v>
      </c>
      <c r="CF19" s="9">
        <v>3.0000000000000001E-3</v>
      </c>
      <c r="CG19" s="9">
        <v>154.20779999999999</v>
      </c>
      <c r="CH19" s="9">
        <f t="shared" ref="CH19:CH20" si="74">CF19/CG19</f>
        <v>1.9454268850213804E-5</v>
      </c>
      <c r="CI19" s="9"/>
      <c r="CJ19" s="22">
        <f t="shared" ref="CJ19" si="75">100*CH19/CI20</f>
        <v>8.186789748558823</v>
      </c>
      <c r="CK19" s="22"/>
      <c r="CL19" s="9"/>
      <c r="CM19" s="9"/>
      <c r="CN19" s="9"/>
      <c r="CO19" s="9"/>
    </row>
    <row r="20" spans="1:93" ht="18.75">
      <c r="A20" s="11"/>
      <c r="B20" s="10"/>
      <c r="C20" s="9">
        <v>8.2000000000000007E-3</v>
      </c>
      <c r="D20" s="9">
        <v>184.26</v>
      </c>
      <c r="E20" s="9">
        <f t="shared" si="63"/>
        <v>4.450233365896017E-5</v>
      </c>
      <c r="F20" s="9" t="s">
        <v>21</v>
      </c>
      <c r="G20" s="9" t="s">
        <v>23</v>
      </c>
      <c r="H20" s="9">
        <v>0</v>
      </c>
      <c r="I20" s="9">
        <v>160.25543999999999</v>
      </c>
      <c r="J20" s="9">
        <f t="shared" si="64"/>
        <v>0</v>
      </c>
      <c r="K20" s="9">
        <f t="shared" ref="K20" si="76">J19+J20+E20</f>
        <v>3.2204990258867712E-4</v>
      </c>
      <c r="L20" s="9">
        <f t="shared" ref="L20" si="77">100*J20/K20</f>
        <v>0</v>
      </c>
      <c r="M20" s="9"/>
      <c r="N20" s="9" t="s">
        <v>55</v>
      </c>
      <c r="O20" s="9"/>
      <c r="P20" s="9"/>
      <c r="Q20" s="9"/>
      <c r="R20" s="9"/>
      <c r="S20" s="9"/>
      <c r="T20" s="9">
        <v>7.3000000000000001E-3</v>
      </c>
      <c r="U20" s="9">
        <v>184.26</v>
      </c>
      <c r="V20" s="9">
        <f t="shared" si="66"/>
        <v>3.9617931184196249E-5</v>
      </c>
      <c r="W20" s="9" t="s">
        <v>21</v>
      </c>
      <c r="X20" s="9" t="s">
        <v>23</v>
      </c>
      <c r="Y20" s="9">
        <v>7.9000000000000008E-3</v>
      </c>
      <c r="Z20" s="9">
        <v>160.25543999999999</v>
      </c>
      <c r="AA20" s="9">
        <f t="shared" si="67"/>
        <v>4.9296298459509403E-5</v>
      </c>
      <c r="AB20" s="9">
        <f t="shared" ref="AB20" si="78">AA19+AA20+V20</f>
        <v>3.3792887092644227E-4</v>
      </c>
      <c r="AC20" s="9">
        <f t="shared" ref="AC20" si="79">100*AA20/AB20</f>
        <v>14.587773552571019</v>
      </c>
      <c r="AD20" s="9"/>
      <c r="AE20" s="9" t="s">
        <v>55</v>
      </c>
      <c r="AF20" s="9"/>
      <c r="AG20" s="9"/>
      <c r="AH20" s="9"/>
      <c r="AI20" s="9"/>
      <c r="AJ20" s="9"/>
      <c r="AK20" s="9"/>
      <c r="AL20" s="9"/>
      <c r="AM20" s="9">
        <v>5.9999999999999995E-4</v>
      </c>
      <c r="AN20" s="9">
        <v>184.26</v>
      </c>
      <c r="AO20" s="9">
        <f t="shared" si="69"/>
        <v>3.2562683165092802E-6</v>
      </c>
      <c r="AP20" s="9" t="s">
        <v>21</v>
      </c>
      <c r="AQ20" s="9" t="s">
        <v>23</v>
      </c>
      <c r="AR20" s="9">
        <v>2.9999999999999997E-4</v>
      </c>
      <c r="AS20" s="9">
        <v>160.25543999999999</v>
      </c>
      <c r="AT20" s="9">
        <f t="shared" si="70"/>
        <v>1.8720113339054199E-6</v>
      </c>
      <c r="AU20" s="9"/>
      <c r="AV20" s="9">
        <f t="shared" ref="AV20" si="80">AT19+AT20+AO20</f>
        <v>1.2489045348074172E-3</v>
      </c>
      <c r="AW20" s="9"/>
      <c r="AX20" s="9">
        <f t="shared" ref="AX20" si="81">100*AT20/AV20</f>
        <v>0.14989226812232584</v>
      </c>
      <c r="AY20" s="9"/>
      <c r="AZ20" s="9"/>
      <c r="BA20" s="9" t="s">
        <v>55</v>
      </c>
      <c r="BB20" s="9"/>
      <c r="BC20" s="9"/>
      <c r="BD20" s="9"/>
      <c r="BE20" s="9"/>
      <c r="BF20" s="9"/>
      <c r="BG20" s="9"/>
      <c r="BH20" s="9">
        <v>2E-3</v>
      </c>
      <c r="BI20" s="9">
        <v>184.26</v>
      </c>
      <c r="BJ20" s="9">
        <f t="shared" ref="BJ20" si="82">BH20/BI20</f>
        <v>1.0854227721697601E-5</v>
      </c>
      <c r="BK20" s="9" t="s">
        <v>21</v>
      </c>
      <c r="BL20" s="9" t="s">
        <v>23</v>
      </c>
      <c r="BM20" s="9">
        <v>0</v>
      </c>
      <c r="BN20" s="9">
        <v>160.25543999999999</v>
      </c>
      <c r="BO20" s="9">
        <f t="shared" si="72"/>
        <v>0</v>
      </c>
      <c r="BP20" s="9">
        <f>BO19+BO20+BJ20</f>
        <v>8.7374351865871896E-5</v>
      </c>
      <c r="BQ20" s="9">
        <f t="shared" ref="BQ20" si="83">100*BO20/BP20</f>
        <v>0</v>
      </c>
      <c r="BR20" s="9"/>
      <c r="BS20" s="9" t="s">
        <v>55</v>
      </c>
      <c r="BT20" s="9"/>
      <c r="BU20" s="9"/>
      <c r="BV20" s="9"/>
      <c r="BW20" s="9"/>
      <c r="BX20" s="9"/>
      <c r="BY20" s="9"/>
      <c r="BZ20" s="9"/>
      <c r="CA20" s="9">
        <v>1.8700000000000001E-2</v>
      </c>
      <c r="CB20" s="9">
        <v>184.26</v>
      </c>
      <c r="CC20" s="9">
        <f t="shared" ref="CC20" si="84">CA20/CB20</f>
        <v>1.0148702919787258E-4</v>
      </c>
      <c r="CD20" s="9" t="s">
        <v>21</v>
      </c>
      <c r="CE20" s="9" t="s">
        <v>23</v>
      </c>
      <c r="CF20" s="9">
        <v>1.8700000000000001E-2</v>
      </c>
      <c r="CG20" s="9">
        <v>160.25543999999999</v>
      </c>
      <c r="CH20" s="9">
        <f t="shared" si="74"/>
        <v>1.1668870648010453E-4</v>
      </c>
      <c r="CI20" s="9">
        <f>CH19+CH20+CC20</f>
        <v>2.3763000452819093E-4</v>
      </c>
      <c r="CJ20" s="22">
        <f t="shared" ref="CJ20" si="85">100*CH20/CI20</f>
        <v>49.105207362928489</v>
      </c>
      <c r="CK20" s="22"/>
      <c r="CL20" s="9" t="s">
        <v>55</v>
      </c>
      <c r="CM20" s="9"/>
      <c r="CN20" s="9"/>
      <c r="CO20" s="10"/>
    </row>
    <row r="21" spans="1:93" ht="18">
      <c r="A21" s="11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>
        <f t="shared" ref="M21" si="86">L19+L20</f>
        <v>86.181541027882659</v>
      </c>
      <c r="N21" s="9">
        <f>SUM(N14,N4)</f>
        <v>3.7790711866514475E-3</v>
      </c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>
        <f>AC19+AC20</f>
        <v>88.27625142664418</v>
      </c>
      <c r="AE21" s="9">
        <f>SUM(AE14,AE4)</f>
        <v>4.5097413014777744E-3</v>
      </c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>
        <f>AX19+AX20</f>
        <v>99.739270038201013</v>
      </c>
      <c r="BA21" s="9">
        <f>SUM(BA14,BA4)</f>
        <v>1.2645751868501674E-2</v>
      </c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>
        <f>BQ19+BQ20</f>
        <v>87.577329628310267</v>
      </c>
      <c r="BS21" s="9">
        <f>SUM(BS14,BS4)</f>
        <v>1.968368193703982E-3</v>
      </c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22"/>
      <c r="CK21" s="22">
        <f>CJ19+CJ20</f>
        <v>57.291997111487312</v>
      </c>
      <c r="CL21" s="9">
        <f>SUM(CL14,CL4)</f>
        <v>1.1060174559457206E-3</v>
      </c>
      <c r="CM21" s="9"/>
      <c r="CN21" s="9"/>
      <c r="CO21" s="9"/>
    </row>
    <row r="22" spans="1:93" ht="18">
      <c r="A22" s="11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22"/>
      <c r="CK22" s="22"/>
      <c r="CL22" s="9"/>
      <c r="CM22" s="9"/>
      <c r="CN22" s="9"/>
      <c r="CO22" s="9"/>
    </row>
    <row r="23" spans="1:93" ht="18">
      <c r="A23" s="11">
        <v>6</v>
      </c>
      <c r="B23" s="9" t="s">
        <v>18</v>
      </c>
      <c r="C23" s="9">
        <v>1.09E-2</v>
      </c>
      <c r="D23" s="9">
        <v>184.26</v>
      </c>
      <c r="E23" s="9">
        <f t="shared" ref="E23:E24" si="87">C23/D23</f>
        <v>5.9155541083251926E-5</v>
      </c>
      <c r="F23" s="9" t="s">
        <v>19</v>
      </c>
      <c r="G23" s="9" t="s">
        <v>20</v>
      </c>
      <c r="H23" s="9">
        <v>2.4799999999999999E-2</v>
      </c>
      <c r="I23" s="9">
        <v>154.20779999999999</v>
      </c>
      <c r="J23" s="9">
        <f t="shared" ref="J23:J24" si="88">H23/I23</f>
        <v>1.608219558284341E-4</v>
      </c>
      <c r="K23" s="9"/>
      <c r="L23" s="9">
        <f t="shared" ref="L23" si="89">100*J23/K24</f>
        <v>72.491463740546706</v>
      </c>
      <c r="M23" s="9"/>
      <c r="N23" s="9"/>
      <c r="O23" s="9"/>
      <c r="P23" s="9"/>
      <c r="Q23" s="9"/>
      <c r="R23" s="9">
        <v>6</v>
      </c>
      <c r="S23" s="9" t="s">
        <v>18</v>
      </c>
      <c r="T23" s="9">
        <v>3.2199999999999999E-2</v>
      </c>
      <c r="U23" s="9">
        <v>184.26</v>
      </c>
      <c r="V23" s="9">
        <f t="shared" ref="V23:V24" si="90">T23/U23</f>
        <v>1.7475306631933139E-4</v>
      </c>
      <c r="W23" s="9" t="s">
        <v>19</v>
      </c>
      <c r="X23" s="9" t="s">
        <v>20</v>
      </c>
      <c r="Y23" s="9">
        <v>2.46E-2</v>
      </c>
      <c r="Z23" s="9">
        <v>154.20779999999999</v>
      </c>
      <c r="AA23" s="9">
        <f t="shared" ref="AA23:AA24" si="91">Y23/Z23</f>
        <v>1.595250045717532E-4</v>
      </c>
      <c r="AB23" s="9"/>
      <c r="AC23" s="9">
        <f t="shared" ref="AC23" si="92">100*AA23/AB24</f>
        <v>46.591591068566807</v>
      </c>
      <c r="AD23" s="9"/>
      <c r="AE23" s="9"/>
      <c r="AF23" s="9"/>
      <c r="AG23" s="9"/>
      <c r="AH23" s="9"/>
      <c r="AI23" s="9"/>
      <c r="AJ23" s="9"/>
      <c r="AK23" s="9">
        <v>7</v>
      </c>
      <c r="AL23" s="9" t="s">
        <v>18</v>
      </c>
      <c r="AM23" s="9">
        <v>1.1999999999999999E-3</v>
      </c>
      <c r="AN23" s="9">
        <v>184.26</v>
      </c>
      <c r="AO23" s="9">
        <f t="shared" ref="AO23:AO24" si="93">AM23/AN23</f>
        <v>6.5125366330185603E-6</v>
      </c>
      <c r="AP23" s="9" t="s">
        <v>19</v>
      </c>
      <c r="AQ23" s="9" t="s">
        <v>20</v>
      </c>
      <c r="AR23" s="9">
        <v>0.1038</v>
      </c>
      <c r="AS23" s="9">
        <v>154.20779999999999</v>
      </c>
      <c r="AT23" s="9">
        <f t="shared" ref="AT23:AT24" si="94">AR23/AS23</f>
        <v>6.7311770221739761E-4</v>
      </c>
      <c r="AU23" s="9"/>
      <c r="AV23" s="9"/>
      <c r="AW23" s="9"/>
      <c r="AX23" s="9">
        <f t="shared" ref="AX23" si="95">100*AT23/AV24</f>
        <v>99.041752962017341</v>
      </c>
      <c r="AY23" s="9"/>
      <c r="AZ23" s="9"/>
      <c r="BA23" s="9"/>
      <c r="BB23" s="9"/>
      <c r="BC23" s="9"/>
      <c r="BD23" s="9"/>
      <c r="BE23" s="9"/>
      <c r="BF23" s="9">
        <v>6</v>
      </c>
      <c r="BG23" s="9" t="s">
        <v>18</v>
      </c>
      <c r="BH23" s="9">
        <v>1.2999999999999999E-3</v>
      </c>
      <c r="BI23" s="9">
        <v>184.26</v>
      </c>
      <c r="BJ23" s="9">
        <f t="shared" ref="BJ23:BJ24" si="96">BH23/BI23</f>
        <v>7.055248019103441E-6</v>
      </c>
      <c r="BK23" s="9" t="s">
        <v>19</v>
      </c>
      <c r="BL23" s="9" t="s">
        <v>20</v>
      </c>
      <c r="BM23" s="9">
        <v>9.7000000000000003E-3</v>
      </c>
      <c r="BN23" s="9">
        <v>154.20779999999999</v>
      </c>
      <c r="BO23" s="9">
        <f t="shared" ref="BO23:BO24" si="97">BM23/BN23</f>
        <v>6.2902135949024636E-5</v>
      </c>
      <c r="BP23" s="9"/>
      <c r="BQ23" s="9">
        <f t="shared" ref="BQ23" si="98">100*BO23/BP24</f>
        <v>85.347266517911692</v>
      </c>
      <c r="BR23" s="9"/>
      <c r="BS23" s="9"/>
      <c r="BT23" s="9"/>
      <c r="BU23" s="9"/>
      <c r="BV23" s="9"/>
      <c r="BW23" s="9"/>
      <c r="BX23" s="9"/>
      <c r="BY23" s="9">
        <v>6</v>
      </c>
      <c r="BZ23" s="9" t="s">
        <v>18</v>
      </c>
      <c r="CA23" s="9">
        <v>9.2999999999999992E-3</v>
      </c>
      <c r="CB23" s="9">
        <v>184.26</v>
      </c>
      <c r="CC23" s="9">
        <f t="shared" ref="CC23:CC24" si="99">CA23/CB23</f>
        <v>5.0472158905893842E-5</v>
      </c>
      <c r="CD23" s="9" t="s">
        <v>19</v>
      </c>
      <c r="CE23" s="9" t="s">
        <v>20</v>
      </c>
      <c r="CF23" s="9">
        <v>3.0000000000000001E-3</v>
      </c>
      <c r="CG23" s="9">
        <v>154.20779999999999</v>
      </c>
      <c r="CH23" s="9">
        <f t="shared" ref="CH23:CH24" si="100">CF23/CG23</f>
        <v>1.9454268850213804E-5</v>
      </c>
      <c r="CI23" s="9"/>
      <c r="CJ23" s="22">
        <f t="shared" ref="CJ23" si="101">100*CH23/CI24</f>
        <v>27.821053462172021</v>
      </c>
      <c r="CK23" s="22"/>
      <c r="CL23" s="9"/>
      <c r="CM23" s="9"/>
      <c r="CN23" s="9"/>
      <c r="CO23" s="9"/>
    </row>
    <row r="24" spans="1:93" ht="18.75">
      <c r="A24" s="11"/>
      <c r="B24" s="10"/>
      <c r="C24" s="9">
        <v>1.09E-2</v>
      </c>
      <c r="D24" s="9">
        <v>184.26</v>
      </c>
      <c r="E24" s="9">
        <f t="shared" si="87"/>
        <v>5.9155541083251926E-5</v>
      </c>
      <c r="F24" s="9" t="s">
        <v>21</v>
      </c>
      <c r="G24" s="9" t="s">
        <v>23</v>
      </c>
      <c r="H24" s="9">
        <v>2.9999999999999997E-4</v>
      </c>
      <c r="I24" s="9">
        <v>160.25543999999999</v>
      </c>
      <c r="J24" s="9">
        <f t="shared" si="88"/>
        <v>1.8720113339054199E-6</v>
      </c>
      <c r="K24" s="9">
        <f t="shared" ref="K24" si="102">J23+J24+E24</f>
        <v>2.2184950824559146E-4</v>
      </c>
      <c r="L24" s="9">
        <f t="shared" ref="L24" si="103">100*J24/K24</f>
        <v>0.84382036665732396</v>
      </c>
      <c r="M24" s="9"/>
      <c r="N24" s="9"/>
      <c r="O24" s="9"/>
      <c r="P24" s="9"/>
      <c r="Q24" s="9"/>
      <c r="R24" s="9"/>
      <c r="S24" s="9"/>
      <c r="T24" s="9">
        <v>3.2199999999999999E-2</v>
      </c>
      <c r="U24" s="9">
        <v>184.26</v>
      </c>
      <c r="V24" s="9">
        <f t="shared" si="90"/>
        <v>1.7475306631933139E-4</v>
      </c>
      <c r="W24" s="9" t="s">
        <v>21</v>
      </c>
      <c r="X24" s="9" t="s">
        <v>23</v>
      </c>
      <c r="Y24" s="9">
        <v>1.2999999999999999E-3</v>
      </c>
      <c r="Z24" s="9">
        <v>160.25543999999999</v>
      </c>
      <c r="AA24" s="9">
        <f t="shared" si="91"/>
        <v>8.1120491135901526E-6</v>
      </c>
      <c r="AB24" s="9">
        <f t="shared" ref="AB24" si="104">AA23+AA24+V24</f>
        <v>3.4239012000467474E-4</v>
      </c>
      <c r="AC24" s="9">
        <f t="shared" ref="AC24" si="105">100*AA24/AB24</f>
        <v>2.3692415871928185</v>
      </c>
      <c r="AD24" s="9"/>
      <c r="AE24" s="9"/>
      <c r="AF24" s="9"/>
      <c r="AG24" s="9"/>
      <c r="AH24" s="9"/>
      <c r="AI24" s="9"/>
      <c r="AJ24" s="9"/>
      <c r="AK24" s="9"/>
      <c r="AL24" s="9"/>
      <c r="AM24" s="9">
        <v>1.1999999999999999E-3</v>
      </c>
      <c r="AN24" s="9">
        <v>184.26</v>
      </c>
      <c r="AO24" s="9">
        <f t="shared" si="93"/>
        <v>6.5125366330185603E-6</v>
      </c>
      <c r="AP24" s="9" t="s">
        <v>21</v>
      </c>
      <c r="AQ24" s="9" t="s">
        <v>23</v>
      </c>
      <c r="AR24" s="9">
        <v>0</v>
      </c>
      <c r="AS24" s="9">
        <v>160.25543999999999</v>
      </c>
      <c r="AT24" s="9">
        <f t="shared" si="94"/>
        <v>0</v>
      </c>
      <c r="AU24" s="9"/>
      <c r="AV24" s="9">
        <f t="shared" ref="AV24" si="106">AT23+AT24+AO24</f>
        <v>6.7963023885041619E-4</v>
      </c>
      <c r="AW24" s="9"/>
      <c r="AX24" s="9">
        <f t="shared" ref="AX24" si="107">100*AT24/AV24</f>
        <v>0</v>
      </c>
      <c r="AY24" s="9"/>
      <c r="AZ24" s="9"/>
      <c r="BA24" s="9"/>
      <c r="BB24" s="9"/>
      <c r="BC24" s="9"/>
      <c r="BD24" s="9"/>
      <c r="BE24" s="9"/>
      <c r="BF24" s="9"/>
      <c r="BG24" s="9"/>
      <c r="BH24" s="9">
        <v>1.2999999999999999E-3</v>
      </c>
      <c r="BI24" s="9">
        <v>184.26</v>
      </c>
      <c r="BJ24" s="9">
        <f t="shared" si="96"/>
        <v>7.055248019103441E-6</v>
      </c>
      <c r="BK24" s="9" t="s">
        <v>21</v>
      </c>
      <c r="BL24" s="9" t="s">
        <v>23</v>
      </c>
      <c r="BM24" s="9">
        <v>5.9999999999999995E-4</v>
      </c>
      <c r="BN24" s="9">
        <v>160.25543999999999</v>
      </c>
      <c r="BO24" s="9">
        <f t="shared" si="97"/>
        <v>3.7440226678108399E-6</v>
      </c>
      <c r="BP24" s="9">
        <f>BO23+BO24+BJ24</f>
        <v>7.3701406635938915E-5</v>
      </c>
      <c r="BQ24" s="9">
        <f t="shared" ref="BQ24" si="108">100*BO24/BP24</f>
        <v>5.0799880744543993</v>
      </c>
      <c r="BR24" s="9"/>
      <c r="BS24" s="9"/>
      <c r="BT24" s="9"/>
      <c r="BU24" s="9"/>
      <c r="BV24" s="9"/>
      <c r="BW24" s="9"/>
      <c r="BX24" s="9"/>
      <c r="BY24" s="9"/>
      <c r="BZ24" s="9"/>
      <c r="CA24" s="9">
        <v>9.2999999999999992E-3</v>
      </c>
      <c r="CB24" s="9">
        <v>184.26</v>
      </c>
      <c r="CC24" s="9">
        <f t="shared" si="99"/>
        <v>5.0472158905893842E-5</v>
      </c>
      <c r="CD24" s="9" t="s">
        <v>21</v>
      </c>
      <c r="CE24" s="9" t="s">
        <v>23</v>
      </c>
      <c r="CF24" s="9">
        <v>0</v>
      </c>
      <c r="CG24" s="9">
        <v>160.25543999999999</v>
      </c>
      <c r="CH24" s="9">
        <f t="shared" si="100"/>
        <v>0</v>
      </c>
      <c r="CI24" s="9">
        <f>CH23+CH24+CC24</f>
        <v>6.9926427756107642E-5</v>
      </c>
      <c r="CJ24" s="22">
        <f t="shared" ref="CJ24" si="109">100*CH24/CI24</f>
        <v>0</v>
      </c>
      <c r="CK24" s="22"/>
      <c r="CL24" s="9"/>
      <c r="CM24" s="9"/>
      <c r="CN24" s="9"/>
      <c r="CO24" s="10"/>
    </row>
    <row r="25" spans="1:93" ht="18">
      <c r="A25" s="11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>
        <f t="shared" ref="M25" si="110">L23+L24</f>
        <v>73.335284107204032</v>
      </c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>
        <f>AC23+AC24</f>
        <v>48.960832655759624</v>
      </c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>
        <f t="shared" ref="AZ25" si="111">AX23+AX24</f>
        <v>99.041752962017341</v>
      </c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>
        <f>BQ23+BQ24</f>
        <v>90.427254592366097</v>
      </c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22"/>
      <c r="CK25" s="22">
        <f>CJ23+CJ24</f>
        <v>27.821053462172021</v>
      </c>
      <c r="CL25" s="9"/>
      <c r="CM25" s="9"/>
      <c r="CN25" s="9"/>
      <c r="CO25" s="9"/>
    </row>
    <row r="26" spans="1:93" ht="18">
      <c r="A26" s="11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22"/>
      <c r="CK26" s="22"/>
      <c r="CL26" s="9"/>
      <c r="CM26" s="9"/>
      <c r="CN26" s="9"/>
      <c r="CO26" s="9"/>
    </row>
    <row r="27" spans="1:93" ht="18">
      <c r="A27" s="11">
        <v>7</v>
      </c>
      <c r="B27" s="9" t="s">
        <v>18</v>
      </c>
      <c r="C27" s="9">
        <v>2.07E-2</v>
      </c>
      <c r="D27" s="9">
        <v>184.26</v>
      </c>
      <c r="E27" s="9">
        <f t="shared" ref="E27:E28" si="112">C27/D27</f>
        <v>1.1234125691957017E-4</v>
      </c>
      <c r="F27" s="9" t="s">
        <v>19</v>
      </c>
      <c r="G27" s="9" t="s">
        <v>20</v>
      </c>
      <c r="H27" s="9">
        <v>1.8700000000000001E-2</v>
      </c>
      <c r="I27" s="9">
        <v>154.20779999999999</v>
      </c>
      <c r="J27" s="9">
        <f t="shared" ref="J27:J28" si="113">H27/I27</f>
        <v>1.2126494249966605E-4</v>
      </c>
      <c r="K27" s="9"/>
      <c r="L27" s="9">
        <f t="shared" ref="L27" si="114">100*J27/K28</f>
        <v>51.361205035917827</v>
      </c>
      <c r="M27" s="9"/>
      <c r="N27" s="9"/>
      <c r="O27" s="9"/>
      <c r="P27" s="9"/>
      <c r="Q27" s="9"/>
      <c r="R27" s="9">
        <v>7</v>
      </c>
      <c r="S27" s="9" t="s">
        <v>18</v>
      </c>
      <c r="T27" s="9">
        <v>3.8600000000000002E-2</v>
      </c>
      <c r="U27" s="9">
        <v>184.26</v>
      </c>
      <c r="V27" s="9">
        <f t="shared" ref="V27:V28" si="115">T27/U27</f>
        <v>2.0948659502876372E-4</v>
      </c>
      <c r="W27" s="9" t="s">
        <v>19</v>
      </c>
      <c r="X27" s="9" t="s">
        <v>20</v>
      </c>
      <c r="Y27" s="9">
        <v>1.37E-2</v>
      </c>
      <c r="Z27" s="9">
        <v>154.20779999999999</v>
      </c>
      <c r="AA27" s="9">
        <f t="shared" ref="AA27:AA28" si="116">Y27/Z27</f>
        <v>8.8841161082643032E-5</v>
      </c>
      <c r="AB27" s="9"/>
      <c r="AC27" s="9">
        <f t="shared" ref="AC27" si="117">100*AA27/AB28</f>
        <v>19.662402463419085</v>
      </c>
      <c r="AD27" s="9"/>
      <c r="AE27" s="9"/>
      <c r="AF27" s="9"/>
      <c r="AG27" s="9"/>
      <c r="AH27" s="9"/>
      <c r="AI27" s="9"/>
      <c r="AJ27" s="9"/>
      <c r="AK27" s="9">
        <v>8</v>
      </c>
      <c r="AL27" s="9" t="s">
        <v>18</v>
      </c>
      <c r="AM27" s="9">
        <v>5.9999999999999995E-4</v>
      </c>
      <c r="AN27" s="9">
        <v>184.26</v>
      </c>
      <c r="AO27" s="9">
        <f t="shared" ref="AO27:AO28" si="118">AM27/AN27</f>
        <v>3.2562683165092802E-6</v>
      </c>
      <c r="AP27" s="9" t="s">
        <v>19</v>
      </c>
      <c r="AQ27" s="9" t="s">
        <v>20</v>
      </c>
      <c r="AR27" s="9">
        <v>5.0999999999999997E-2</v>
      </c>
      <c r="AS27" s="9">
        <v>154.20779999999999</v>
      </c>
      <c r="AT27" s="9">
        <f t="shared" ref="AT27:AT28" si="119">AR27/AS27</f>
        <v>3.3072257045363462E-4</v>
      </c>
      <c r="AU27" s="9"/>
      <c r="AV27" s="9"/>
      <c r="AW27" s="9"/>
      <c r="AX27" s="9">
        <f t="shared" ref="AX27" si="120">100*AT27/AV28</f>
        <v>99.025007593744476</v>
      </c>
      <c r="AY27" s="9"/>
      <c r="AZ27" s="9"/>
      <c r="BA27" s="9"/>
      <c r="BB27" s="9"/>
      <c r="BC27" s="9"/>
      <c r="BD27" s="9"/>
      <c r="BE27" s="9"/>
      <c r="BF27" s="9">
        <v>7</v>
      </c>
      <c r="BG27" s="9" t="s">
        <v>18</v>
      </c>
      <c r="BH27" s="9">
        <v>2.8999999999999998E-3</v>
      </c>
      <c r="BI27" s="9">
        <v>184.26</v>
      </c>
      <c r="BJ27" s="9">
        <f t="shared" ref="BJ27:BJ28" si="121">BH27/BI27</f>
        <v>1.5738630196461521E-5</v>
      </c>
      <c r="BK27" s="9" t="s">
        <v>19</v>
      </c>
      <c r="BL27" s="9" t="s">
        <v>20</v>
      </c>
      <c r="BM27" s="9">
        <v>6.8999999999999999E-3</v>
      </c>
      <c r="BN27" s="9">
        <v>154.20779999999999</v>
      </c>
      <c r="BO27" s="9">
        <f t="shared" ref="BO27:BO28" si="122">BM27/BN27</f>
        <v>4.4744818355491747E-5</v>
      </c>
      <c r="BP27" s="9"/>
      <c r="BQ27" s="9">
        <f t="shared" ref="BQ27" si="123">100*BO27/BP28</f>
        <v>67.69314467652778</v>
      </c>
      <c r="BR27" s="9"/>
      <c r="BS27" s="9"/>
      <c r="BT27" s="9"/>
      <c r="BU27" s="9"/>
      <c r="BV27" s="9"/>
      <c r="BW27" s="9"/>
      <c r="BX27" s="9"/>
      <c r="BY27" s="9">
        <v>7</v>
      </c>
      <c r="BZ27" s="9" t="s">
        <v>18</v>
      </c>
      <c r="CA27" s="9">
        <v>4.4499999999999998E-2</v>
      </c>
      <c r="CB27" s="9">
        <v>184.26</v>
      </c>
      <c r="CC27" s="9">
        <f t="shared" ref="CC27:CC28" si="124">CA27/CB27</f>
        <v>2.4150656680777162E-4</v>
      </c>
      <c r="CD27" s="9" t="s">
        <v>19</v>
      </c>
      <c r="CE27" s="9" t="s">
        <v>20</v>
      </c>
      <c r="CF27" s="9">
        <v>2.5000000000000001E-3</v>
      </c>
      <c r="CG27" s="9">
        <v>154.20779999999999</v>
      </c>
      <c r="CH27" s="9">
        <f t="shared" ref="CH27:CH28" si="125">CF27/CG27</f>
        <v>1.6211890708511502E-5</v>
      </c>
      <c r="CI27" s="9"/>
      <c r="CJ27" s="22">
        <f t="shared" ref="CJ27" si="126">100*CH27/CI28</f>
        <v>6.2152988055602618</v>
      </c>
      <c r="CK27" s="22"/>
      <c r="CL27" s="9"/>
      <c r="CM27" s="9"/>
      <c r="CN27" s="9"/>
      <c r="CO27" s="9"/>
    </row>
    <row r="28" spans="1:93" ht="18.75">
      <c r="A28" s="11"/>
      <c r="B28" s="10"/>
      <c r="C28" s="9">
        <v>2.07E-2</v>
      </c>
      <c r="D28" s="9">
        <v>184.26</v>
      </c>
      <c r="E28" s="9">
        <f t="shared" si="112"/>
        <v>1.1234125691957017E-4</v>
      </c>
      <c r="F28" s="9" t="s">
        <v>21</v>
      </c>
      <c r="G28" s="9" t="s">
        <v>23</v>
      </c>
      <c r="H28" s="9">
        <v>4.0000000000000002E-4</v>
      </c>
      <c r="I28" s="9">
        <v>160.25543999999999</v>
      </c>
      <c r="J28" s="9">
        <f t="shared" si="113"/>
        <v>2.4960151118738934E-6</v>
      </c>
      <c r="K28" s="9">
        <f t="shared" ref="K28" si="127">J27+J28+E28</f>
        <v>2.3610221453111013E-4</v>
      </c>
      <c r="L28" s="9">
        <f t="shared" ref="L28" si="128">100*J28/K28</f>
        <v>1.0571756460780697</v>
      </c>
      <c r="M28" s="9"/>
      <c r="N28" s="9"/>
      <c r="O28" s="9"/>
      <c r="P28" s="9"/>
      <c r="Q28" s="9"/>
      <c r="R28" s="9"/>
      <c r="S28" s="9"/>
      <c r="T28" s="9">
        <v>3.8600000000000002E-2</v>
      </c>
      <c r="U28" s="9">
        <v>184.26</v>
      </c>
      <c r="V28" s="9">
        <f t="shared" si="115"/>
        <v>2.0948659502876372E-4</v>
      </c>
      <c r="W28" s="9" t="s">
        <v>21</v>
      </c>
      <c r="X28" s="9" t="s">
        <v>23</v>
      </c>
      <c r="Y28" s="9">
        <v>2.46E-2</v>
      </c>
      <c r="Z28" s="9">
        <v>160.25543999999999</v>
      </c>
      <c r="AA28" s="9">
        <f t="shared" si="116"/>
        <v>1.5350492938024445E-4</v>
      </c>
      <c r="AB28" s="9">
        <f t="shared" ref="AB28" si="129">AA27+AA28+V28</f>
        <v>4.5183268549165117E-4</v>
      </c>
      <c r="AC28" s="9">
        <f t="shared" ref="AC28" si="130">100*AA28/AB28</f>
        <v>33.973843484388837</v>
      </c>
      <c r="AD28" s="9"/>
      <c r="AE28" s="9"/>
      <c r="AF28" s="9"/>
      <c r="AG28" s="9"/>
      <c r="AH28" s="9"/>
      <c r="AI28" s="9"/>
      <c r="AJ28" s="9"/>
      <c r="AK28" s="9"/>
      <c r="AL28" s="9"/>
      <c r="AM28" s="9">
        <v>5.9999999999999995E-4</v>
      </c>
      <c r="AN28" s="9">
        <v>184.26</v>
      </c>
      <c r="AO28" s="9">
        <f t="shared" si="118"/>
        <v>3.2562683165092802E-6</v>
      </c>
      <c r="AP28" s="9" t="s">
        <v>21</v>
      </c>
      <c r="AQ28" s="9" t="s">
        <v>23</v>
      </c>
      <c r="AR28" s="9">
        <v>0</v>
      </c>
      <c r="AS28" s="9">
        <v>160.25543999999999</v>
      </c>
      <c r="AT28" s="9">
        <f t="shared" si="119"/>
        <v>0</v>
      </c>
      <c r="AU28" s="9"/>
      <c r="AV28" s="9">
        <f t="shared" ref="AV28" si="131">AT27+AT28+AO28</f>
        <v>3.3397883877014391E-4</v>
      </c>
      <c r="AW28" s="9"/>
      <c r="AX28" s="9">
        <f t="shared" ref="AX28" si="132">100*AT28/AV28</f>
        <v>0</v>
      </c>
      <c r="AY28" s="9"/>
      <c r="AZ28" s="9"/>
      <c r="BA28" s="9"/>
      <c r="BB28" s="9"/>
      <c r="BC28" s="9"/>
      <c r="BD28" s="9"/>
      <c r="BE28" s="9"/>
      <c r="BF28" s="9"/>
      <c r="BG28" s="9"/>
      <c r="BH28" s="9">
        <v>2.8999999999999998E-3</v>
      </c>
      <c r="BI28" s="9">
        <v>184.26</v>
      </c>
      <c r="BJ28" s="9">
        <f t="shared" si="121"/>
        <v>1.5738630196461521E-5</v>
      </c>
      <c r="BK28" s="9" t="s">
        <v>21</v>
      </c>
      <c r="BL28" s="9" t="s">
        <v>23</v>
      </c>
      <c r="BM28" s="9">
        <v>8.9999999999999998E-4</v>
      </c>
      <c r="BN28" s="9">
        <v>160.25543999999999</v>
      </c>
      <c r="BO28" s="9">
        <f t="shared" si="122"/>
        <v>5.6160340017162605E-6</v>
      </c>
      <c r="BP28" s="9">
        <f t="shared" ref="BP28" si="133">BO27+BO28+BJ28</f>
        <v>6.6099482553669527E-5</v>
      </c>
      <c r="BQ28" s="9">
        <f t="shared" ref="BQ28" si="134">100*BO28/BP28</f>
        <v>8.4963358028655023</v>
      </c>
      <c r="BR28" s="9"/>
      <c r="BS28" s="9"/>
      <c r="BT28" s="9"/>
      <c r="BU28" s="9"/>
      <c r="BV28" s="9"/>
      <c r="BW28" s="9"/>
      <c r="BX28" s="9"/>
      <c r="BY28" s="9"/>
      <c r="BZ28" s="9"/>
      <c r="CA28" s="9">
        <v>4.4499999999999998E-2</v>
      </c>
      <c r="CB28" s="9">
        <v>184.26</v>
      </c>
      <c r="CC28" s="9">
        <f t="shared" si="124"/>
        <v>2.4150656680777162E-4</v>
      </c>
      <c r="CD28" s="9" t="s">
        <v>21</v>
      </c>
      <c r="CE28" s="9" t="s">
        <v>23</v>
      </c>
      <c r="CF28" s="9">
        <v>5.0000000000000001E-4</v>
      </c>
      <c r="CG28" s="9">
        <v>160.25543999999999</v>
      </c>
      <c r="CH28" s="9">
        <f t="shared" si="125"/>
        <v>3.1200188898423671E-6</v>
      </c>
      <c r="CI28" s="9">
        <f t="shared" ref="CI28" si="135">CH27+CH28+CC28</f>
        <v>2.6083847640612549E-4</v>
      </c>
      <c r="CJ28" s="22">
        <f t="shared" ref="CJ28" si="136">100*CH28/CI28</f>
        <v>1.1961497907940921</v>
      </c>
      <c r="CK28" s="22"/>
      <c r="CL28" s="9"/>
      <c r="CM28" s="9"/>
      <c r="CN28" s="9"/>
      <c r="CO28" s="10"/>
    </row>
    <row r="29" spans="1:93" ht="18">
      <c r="A29" s="11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>
        <f t="shared" ref="M29" si="137">L27+L28</f>
        <v>52.418380681995899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>
        <f t="shared" ref="AD29" si="138">AC27+AC28</f>
        <v>53.636245947807922</v>
      </c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>
        <f t="shared" ref="AZ29" si="139">AX27+AX28</f>
        <v>99.025007593744476</v>
      </c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>
        <f t="shared" ref="BR29" si="140">BQ27+BQ28</f>
        <v>76.189480479393282</v>
      </c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22"/>
      <c r="CK29" s="22">
        <f t="shared" ref="CK29" si="141">CJ27+CJ28</f>
        <v>7.4114485963543544</v>
      </c>
      <c r="CL29" s="9"/>
      <c r="CM29" s="9"/>
      <c r="CN29" s="9"/>
      <c r="CO29" s="9"/>
    </row>
    <row r="30" spans="1:93" ht="18">
      <c r="A30" s="11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22"/>
      <c r="CK30" s="22"/>
      <c r="CL30" s="9"/>
      <c r="CM30" s="9"/>
      <c r="CN30" s="9"/>
      <c r="CO30" s="9"/>
    </row>
    <row r="31" spans="1:93" ht="18">
      <c r="A31" s="11">
        <v>8</v>
      </c>
      <c r="B31" s="9" t="s">
        <v>18</v>
      </c>
      <c r="C31" s="9">
        <v>1.83E-2</v>
      </c>
      <c r="D31" s="9">
        <v>184.26</v>
      </c>
      <c r="E31" s="9">
        <f t="shared" ref="E31:E32" si="142">C31/D31</f>
        <v>9.9316183653533051E-5</v>
      </c>
      <c r="F31" s="9" t="s">
        <v>19</v>
      </c>
      <c r="G31" s="9" t="s">
        <v>20</v>
      </c>
      <c r="H31" s="9">
        <v>2.41E-2</v>
      </c>
      <c r="I31" s="9">
        <v>154.20779999999999</v>
      </c>
      <c r="J31" s="9">
        <f t="shared" ref="J31:J32" si="143">H31/I31</f>
        <v>1.5628262643005089E-4</v>
      </c>
      <c r="K31" s="9"/>
      <c r="L31" s="9">
        <f t="shared" ref="L31" si="144">100*J31/K32</f>
        <v>59.686569699413418</v>
      </c>
      <c r="M31" s="9"/>
      <c r="N31" s="9"/>
      <c r="O31" s="9"/>
      <c r="P31" s="9"/>
      <c r="Q31" s="9"/>
      <c r="R31" s="9">
        <v>8</v>
      </c>
      <c r="S31" s="9" t="s">
        <v>18</v>
      </c>
      <c r="T31" s="9">
        <v>4.4699999999999997E-2</v>
      </c>
      <c r="U31" s="9">
        <v>184.26</v>
      </c>
      <c r="V31" s="9">
        <f t="shared" ref="V31:V32" si="145">T31/U31</f>
        <v>2.4259198957994138E-4</v>
      </c>
      <c r="W31" s="9" t="s">
        <v>19</v>
      </c>
      <c r="X31" s="9" t="s">
        <v>20</v>
      </c>
      <c r="Y31" s="9">
        <v>1.37E-2</v>
      </c>
      <c r="Z31" s="9">
        <v>154.20779999999999</v>
      </c>
      <c r="AA31" s="9">
        <f t="shared" ref="AA31:AA32" si="146">Y31/Z31</f>
        <v>8.8841161082643032E-5</v>
      </c>
      <c r="AB31" s="9"/>
      <c r="AC31" s="9">
        <f t="shared" ref="AC31" si="147">100*AA31/AB32</f>
        <v>16.456625580882704</v>
      </c>
      <c r="AD31" s="9"/>
      <c r="AE31" s="9"/>
      <c r="AF31" s="9"/>
      <c r="AG31" s="9"/>
      <c r="AH31" s="9"/>
      <c r="AI31" s="9"/>
      <c r="AJ31" s="9"/>
      <c r="AK31" s="9">
        <v>9</v>
      </c>
      <c r="AL31" s="9" t="s">
        <v>18</v>
      </c>
      <c r="AM31" s="9">
        <v>1.5E-3</v>
      </c>
      <c r="AN31" s="9">
        <v>184.26</v>
      </c>
      <c r="AO31" s="9">
        <f t="shared" ref="AO31:AO32" si="148">AM31/AN31</f>
        <v>8.1406707912732014E-6</v>
      </c>
      <c r="AP31" s="9" t="s">
        <v>19</v>
      </c>
      <c r="AQ31" s="9" t="s">
        <v>20</v>
      </c>
      <c r="AR31" s="9">
        <v>2.3199999999999998E-2</v>
      </c>
      <c r="AS31" s="9">
        <v>154.20779999999999</v>
      </c>
      <c r="AT31" s="9">
        <f t="shared" ref="AT31:AT32" si="149">AR31/AS31</f>
        <v>1.5044634577498673E-4</v>
      </c>
      <c r="AU31" s="9"/>
      <c r="AV31" s="9"/>
      <c r="AW31" s="9"/>
      <c r="AX31" s="9">
        <f t="shared" ref="AX31" si="150">100*AT31/AV32</f>
        <v>94.866748257495644</v>
      </c>
      <c r="AY31" s="9"/>
      <c r="AZ31" s="9"/>
      <c r="BA31" s="9"/>
      <c r="BB31" s="9"/>
      <c r="BC31" s="9"/>
      <c r="BD31" s="9"/>
      <c r="BE31" s="9"/>
      <c r="BF31" s="9">
        <v>8</v>
      </c>
      <c r="BG31" s="9" t="s">
        <v>18</v>
      </c>
      <c r="BH31" s="9">
        <v>3.3E-3</v>
      </c>
      <c r="BI31" s="9">
        <v>184.26</v>
      </c>
      <c r="BJ31" s="9">
        <f t="shared" ref="BJ31:BJ32" si="151">BH31/BI31</f>
        <v>1.7909475740801043E-5</v>
      </c>
      <c r="BK31" s="9" t="s">
        <v>19</v>
      </c>
      <c r="BL31" s="9" t="s">
        <v>20</v>
      </c>
      <c r="BM31" s="9">
        <v>2.8999999999999998E-3</v>
      </c>
      <c r="BN31" s="9">
        <v>154.20779999999999</v>
      </c>
      <c r="BO31" s="9">
        <f t="shared" ref="BO31:BO32" si="152">BM31/BN31</f>
        <v>1.8805793221873341E-5</v>
      </c>
      <c r="BP31" s="9"/>
      <c r="BQ31" s="9">
        <f t="shared" ref="BQ31" si="153">100*BO31/BP32</f>
        <v>47.960156535858069</v>
      </c>
      <c r="BR31" s="9"/>
      <c r="BS31" s="9"/>
      <c r="BT31" s="9"/>
      <c r="BU31" s="9"/>
      <c r="BV31" s="9"/>
      <c r="BW31" s="9"/>
      <c r="BX31" s="9"/>
      <c r="BY31" s="9">
        <v>8</v>
      </c>
      <c r="BZ31" s="9" t="s">
        <v>18</v>
      </c>
      <c r="CA31" s="9">
        <v>1.06E-2</v>
      </c>
      <c r="CB31" s="9">
        <v>184.26</v>
      </c>
      <c r="CC31" s="9">
        <f t="shared" ref="CC31:CC32" si="154">CA31/CB31</f>
        <v>5.7527406924997292E-5</v>
      </c>
      <c r="CD31" s="9" t="s">
        <v>19</v>
      </c>
      <c r="CE31" s="9" t="s">
        <v>20</v>
      </c>
      <c r="CF31" s="9">
        <v>5.0000000000000001E-4</v>
      </c>
      <c r="CG31" s="9">
        <v>154.20779999999999</v>
      </c>
      <c r="CH31" s="9">
        <f t="shared" ref="CH31:CH32" si="155">CF31/CG31</f>
        <v>3.2423781417023007E-6</v>
      </c>
      <c r="CI31" s="9"/>
      <c r="CJ31" s="22">
        <f t="shared" ref="CJ31" si="156">100*CH31/CI32</f>
        <v>5.1250092981522286</v>
      </c>
      <c r="CK31" s="22"/>
      <c r="CL31" s="9"/>
      <c r="CM31" s="9"/>
      <c r="CN31" s="9"/>
      <c r="CO31" s="9"/>
    </row>
    <row r="32" spans="1:93" ht="18.75">
      <c r="A32" s="11"/>
      <c r="B32" s="10"/>
      <c r="C32" s="9">
        <v>1.83E-2</v>
      </c>
      <c r="D32" s="9">
        <v>184.26</v>
      </c>
      <c r="E32" s="9">
        <f t="shared" si="142"/>
        <v>9.9316183653533051E-5</v>
      </c>
      <c r="F32" s="9" t="s">
        <v>21</v>
      </c>
      <c r="G32" s="9" t="s">
        <v>23</v>
      </c>
      <c r="H32" s="9">
        <v>1E-3</v>
      </c>
      <c r="I32" s="9">
        <v>160.25543999999999</v>
      </c>
      <c r="J32" s="9">
        <f t="shared" si="143"/>
        <v>6.2400377796847341E-6</v>
      </c>
      <c r="K32" s="9">
        <f t="shared" ref="K32" si="157">J31+J32+E32</f>
        <v>2.6183884786326866E-4</v>
      </c>
      <c r="L32" s="9">
        <f t="shared" ref="L32" si="158">100*J32/K32</f>
        <v>2.3831596535832835</v>
      </c>
      <c r="M32" s="9"/>
      <c r="N32" s="9"/>
      <c r="O32" s="9"/>
      <c r="P32" s="9"/>
      <c r="Q32" s="9"/>
      <c r="R32" s="9"/>
      <c r="S32" s="9"/>
      <c r="T32" s="9">
        <v>4.4699999999999997E-2</v>
      </c>
      <c r="U32" s="9">
        <v>184.26</v>
      </c>
      <c r="V32" s="9">
        <f t="shared" si="145"/>
        <v>2.4259198957994138E-4</v>
      </c>
      <c r="W32" s="9" t="s">
        <v>21</v>
      </c>
      <c r="X32" s="9" t="s">
        <v>23</v>
      </c>
      <c r="Y32" s="9">
        <v>3.3399999999999999E-2</v>
      </c>
      <c r="Z32" s="9">
        <v>160.25543999999999</v>
      </c>
      <c r="AA32" s="9">
        <f t="shared" si="146"/>
        <v>2.084172618414701E-4</v>
      </c>
      <c r="AB32" s="9">
        <f t="shared" ref="AB32" si="159">AA31+AA32+V32</f>
        <v>5.3985041250405449E-4</v>
      </c>
      <c r="AC32" s="9">
        <f t="shared" ref="AC32" si="160">100*AA32/AB32</f>
        <v>38.606483761815191</v>
      </c>
      <c r="AD32" s="9"/>
      <c r="AE32" s="9"/>
      <c r="AF32" s="9"/>
      <c r="AG32" s="9"/>
      <c r="AH32" s="9"/>
      <c r="AI32" s="9"/>
      <c r="AJ32" s="9"/>
      <c r="AK32" s="9"/>
      <c r="AL32" s="9"/>
      <c r="AM32" s="9">
        <v>1.5E-3</v>
      </c>
      <c r="AN32" s="9">
        <v>184.26</v>
      </c>
      <c r="AO32" s="9">
        <f t="shared" si="148"/>
        <v>8.1406707912732014E-6</v>
      </c>
      <c r="AP32" s="9" t="s">
        <v>21</v>
      </c>
      <c r="AQ32" s="9" t="s">
        <v>23</v>
      </c>
      <c r="AR32" s="9">
        <v>0</v>
      </c>
      <c r="AS32" s="9">
        <v>160.25543999999999</v>
      </c>
      <c r="AT32" s="9">
        <f t="shared" si="149"/>
        <v>0</v>
      </c>
      <c r="AU32" s="9"/>
      <c r="AV32" s="9">
        <f t="shared" ref="AV32" si="161">AT31+AT32+AO32</f>
        <v>1.5858701656625994E-4</v>
      </c>
      <c r="AW32" s="9"/>
      <c r="AX32" s="9">
        <f t="shared" ref="AX32" si="162">100*AT32/AV32</f>
        <v>0</v>
      </c>
      <c r="AY32" s="9"/>
      <c r="AZ32" s="9"/>
      <c r="BA32" s="9"/>
      <c r="BB32" s="9"/>
      <c r="BC32" s="9"/>
      <c r="BD32" s="9"/>
      <c r="BE32" s="9"/>
      <c r="BF32" s="9"/>
      <c r="BG32" s="9"/>
      <c r="BH32" s="9">
        <v>3.3E-3</v>
      </c>
      <c r="BI32" s="9">
        <v>184.26</v>
      </c>
      <c r="BJ32" s="9">
        <f t="shared" si="151"/>
        <v>1.7909475740801043E-5</v>
      </c>
      <c r="BK32" s="9" t="s">
        <v>21</v>
      </c>
      <c r="BL32" s="9" t="s">
        <v>23</v>
      </c>
      <c r="BM32" s="9">
        <v>4.0000000000000002E-4</v>
      </c>
      <c r="BN32" s="9">
        <v>160.25543999999999</v>
      </c>
      <c r="BO32" s="9">
        <f t="shared" si="152"/>
        <v>2.4960151118738934E-6</v>
      </c>
      <c r="BP32" s="9">
        <f t="shared" ref="BP32" si="163">BO31+BO32+BJ32</f>
        <v>3.9211284074548282E-5</v>
      </c>
      <c r="BQ32" s="9">
        <f t="shared" ref="BQ32" si="164">100*BO32/BP32</f>
        <v>6.3655531074383669</v>
      </c>
      <c r="BR32" s="9"/>
      <c r="BS32" s="9"/>
      <c r="BT32" s="9"/>
      <c r="BU32" s="9"/>
      <c r="BV32" s="9"/>
      <c r="BW32" s="9"/>
      <c r="BX32" s="9"/>
      <c r="BY32" s="9"/>
      <c r="BZ32" s="9"/>
      <c r="CA32" s="9">
        <v>1.06E-2</v>
      </c>
      <c r="CB32" s="9">
        <v>184.26</v>
      </c>
      <c r="CC32" s="9">
        <f t="shared" si="154"/>
        <v>5.7527406924997292E-5</v>
      </c>
      <c r="CD32" s="9" t="s">
        <v>21</v>
      </c>
      <c r="CE32" s="9" t="s">
        <v>23</v>
      </c>
      <c r="CF32" s="9">
        <v>4.0000000000000002E-4</v>
      </c>
      <c r="CG32" s="9">
        <v>160.25543999999999</v>
      </c>
      <c r="CH32" s="9">
        <f t="shared" si="155"/>
        <v>2.4960151118738934E-6</v>
      </c>
      <c r="CI32" s="9">
        <f t="shared" ref="CI32" si="165">CH31+CH32+CC32</f>
        <v>6.3265800178573492E-5</v>
      </c>
      <c r="CJ32" s="22">
        <f t="shared" ref="CJ32" si="166">100*CH32/CI32</f>
        <v>3.9452833992910281</v>
      </c>
      <c r="CK32" s="22"/>
      <c r="CL32" s="9"/>
      <c r="CM32" s="9"/>
      <c r="CN32" s="9"/>
      <c r="CO32" s="10"/>
    </row>
    <row r="33" spans="1:93" ht="18">
      <c r="A33" s="11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>
        <f t="shared" ref="M33" si="167">L31+L32</f>
        <v>62.069729352996703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>
        <f t="shared" ref="AD33" si="168">AC31+AC32</f>
        <v>55.063109342697899</v>
      </c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>
        <f>AX31+AX32</f>
        <v>94.866748257495644</v>
      </c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>
        <f t="shared" ref="BR33" si="169">BQ31+BQ32</f>
        <v>54.325709643296435</v>
      </c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22">
        <f t="shared" ref="CK33" si="170">CJ31+CJ32</f>
        <v>9.0702926974432572</v>
      </c>
      <c r="CL33" s="9"/>
      <c r="CM33" s="9"/>
      <c r="CN33" s="9"/>
      <c r="CO33" s="9"/>
    </row>
    <row r="34" spans="1:93" ht="18">
      <c r="A34" s="11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</row>
    <row r="35" spans="1:93" ht="18">
      <c r="A35" s="11">
        <v>9</v>
      </c>
      <c r="B35" s="9" t="s">
        <v>18</v>
      </c>
      <c r="C35" s="9">
        <v>2.7799999999999998E-2</v>
      </c>
      <c r="D35" s="9">
        <v>184.26</v>
      </c>
      <c r="E35" s="9">
        <f t="shared" ref="E35:E36" si="171">C35/D35</f>
        <v>1.5087376533159664E-4</v>
      </c>
      <c r="F35" s="9" t="s">
        <v>19</v>
      </c>
      <c r="G35" s="9" t="s">
        <v>20</v>
      </c>
      <c r="H35" s="9">
        <v>1.67E-2</v>
      </c>
      <c r="I35" s="9">
        <v>154.20779999999999</v>
      </c>
      <c r="J35" s="9">
        <f t="shared" ref="J35:J36" si="172">H35/I35</f>
        <v>1.0829542993285683E-4</v>
      </c>
      <c r="K35" s="9"/>
      <c r="L35" s="9">
        <f t="shared" ref="L35" si="173">100*J35/K36</f>
        <v>40.142534673833097</v>
      </c>
      <c r="M35" s="9"/>
      <c r="N35" s="9"/>
      <c r="O35" s="9"/>
      <c r="P35" s="9"/>
      <c r="Q35" s="9"/>
      <c r="R35" s="9">
        <v>9</v>
      </c>
      <c r="S35" s="9" t="s">
        <v>18</v>
      </c>
      <c r="T35" s="9">
        <v>1.18E-2</v>
      </c>
      <c r="U35" s="9">
        <v>184.26</v>
      </c>
      <c r="V35" s="9">
        <f t="shared" ref="V35:V36" si="174">T35/U35</f>
        <v>6.4039943558015847E-5</v>
      </c>
      <c r="W35" s="9" t="s">
        <v>19</v>
      </c>
      <c r="X35" s="9" t="s">
        <v>20</v>
      </c>
      <c r="Y35" s="9">
        <v>1.5299999999999999E-2</v>
      </c>
      <c r="Z35" s="9">
        <v>154.20779999999999</v>
      </c>
      <c r="AA35" s="9">
        <f t="shared" ref="AA35:AA36" si="175">Y35/Z35</f>
        <v>9.9216771136090387E-5</v>
      </c>
      <c r="AB35" s="9"/>
      <c r="AC35" s="9">
        <f t="shared" ref="AC35" si="176">100*AA35/AB36</f>
        <v>21.942337914282017</v>
      </c>
      <c r="AD35" s="9"/>
      <c r="AE35" s="9"/>
      <c r="AF35" s="9"/>
      <c r="AG35" s="9"/>
      <c r="AH35" s="9"/>
      <c r="AI35" s="9"/>
      <c r="AJ35" s="9"/>
      <c r="AK35" s="9">
        <v>10</v>
      </c>
      <c r="AL35" s="9" t="s">
        <v>18</v>
      </c>
      <c r="AM35" s="9">
        <v>4.0000000000000002E-4</v>
      </c>
      <c r="AN35" s="9">
        <v>184.26</v>
      </c>
      <c r="AO35" s="9">
        <f t="shared" ref="AO35:AO36" si="177">AM35/AN35</f>
        <v>2.1708455443395205E-6</v>
      </c>
      <c r="AP35" s="9" t="s">
        <v>19</v>
      </c>
      <c r="AQ35" s="9" t="s">
        <v>20</v>
      </c>
      <c r="AR35" s="9">
        <v>2.3999999999999998E-3</v>
      </c>
      <c r="AS35" s="9">
        <v>154.20779999999999</v>
      </c>
      <c r="AT35" s="9">
        <f t="shared" ref="AT35:AT36" si="178">AR35/AS35</f>
        <v>1.556341508017104E-5</v>
      </c>
      <c r="AU35" s="9"/>
      <c r="AV35" s="9"/>
      <c r="AW35" s="9"/>
      <c r="AX35" s="9">
        <f t="shared" ref="AX35" si="179">100*AT35/AV36</f>
        <v>76.975890930115682</v>
      </c>
      <c r="AY35" s="9"/>
      <c r="AZ35" s="9"/>
      <c r="BA35" s="9"/>
      <c r="BB35" s="9"/>
      <c r="BC35" s="9"/>
      <c r="BD35" s="9"/>
      <c r="BE35" s="9"/>
      <c r="BF35" s="9">
        <v>9</v>
      </c>
      <c r="BG35" s="9" t="s">
        <v>18</v>
      </c>
      <c r="BH35" s="9">
        <v>0</v>
      </c>
      <c r="BI35" s="9">
        <v>184.26</v>
      </c>
      <c r="BJ35" s="9">
        <f t="shared" ref="BJ35:BJ36" si="180">BH35/BI35</f>
        <v>0</v>
      </c>
      <c r="BK35" s="9" t="s">
        <v>19</v>
      </c>
      <c r="BL35" s="9" t="s">
        <v>20</v>
      </c>
      <c r="BM35" s="9">
        <v>3.8999999999999998E-3</v>
      </c>
      <c r="BN35" s="9">
        <v>154.20779999999999</v>
      </c>
      <c r="BO35" s="9">
        <f t="shared" ref="BO35:BO36" si="181">BM35/BN35</f>
        <v>2.5290549505277944E-5</v>
      </c>
      <c r="BP35" s="9"/>
      <c r="BQ35" s="9">
        <f t="shared" ref="BQ35" si="182">100*BO35/BP36</f>
        <v>87.104949763024052</v>
      </c>
      <c r="BR35" s="9"/>
      <c r="BS35" s="9"/>
      <c r="BT35" s="9"/>
      <c r="BU35" s="9"/>
      <c r="BV35" s="9"/>
      <c r="BW35" s="9"/>
      <c r="BX35" s="9"/>
      <c r="BY35" s="9">
        <v>9</v>
      </c>
      <c r="BZ35" s="9" t="s">
        <v>18</v>
      </c>
      <c r="CA35" s="9">
        <v>0.01</v>
      </c>
      <c r="CB35" s="9">
        <v>184.26</v>
      </c>
      <c r="CC35" s="9">
        <f t="shared" ref="CC35:CC36" si="183">CA35/CB35</f>
        <v>5.4271138608488012E-5</v>
      </c>
      <c r="CD35" s="9" t="s">
        <v>19</v>
      </c>
      <c r="CE35" s="9" t="s">
        <v>20</v>
      </c>
      <c r="CF35" s="9">
        <v>0</v>
      </c>
      <c r="CG35" s="9">
        <v>154.20779999999999</v>
      </c>
      <c r="CH35" s="9">
        <f t="shared" ref="CH35:CH36" si="184">CF35/CG35</f>
        <v>0</v>
      </c>
      <c r="CI35" s="9"/>
      <c r="CJ35" s="9">
        <v>0</v>
      </c>
      <c r="CK35" s="9"/>
      <c r="CL35" s="9"/>
      <c r="CM35" s="9"/>
      <c r="CN35" s="9"/>
      <c r="CO35" s="9"/>
    </row>
    <row r="36" spans="1:93" ht="18.75">
      <c r="A36" s="11"/>
      <c r="B36" s="10"/>
      <c r="C36" s="9">
        <v>2.7799999999999998E-2</v>
      </c>
      <c r="D36" s="9">
        <v>184.26</v>
      </c>
      <c r="E36" s="9">
        <f t="shared" si="171"/>
        <v>1.5087376533159664E-4</v>
      </c>
      <c r="F36" s="9" t="s">
        <v>21</v>
      </c>
      <c r="G36" s="9" t="s">
        <v>23</v>
      </c>
      <c r="H36" s="9">
        <v>1.6999999999999999E-3</v>
      </c>
      <c r="I36" s="9">
        <v>160.25543999999999</v>
      </c>
      <c r="J36" s="9">
        <f t="shared" si="172"/>
        <v>1.0608064225464047E-5</v>
      </c>
      <c r="K36" s="9">
        <f t="shared" ref="K36" si="185">J35+J36+E36</f>
        <v>2.6977725948991753E-4</v>
      </c>
      <c r="L36" s="9">
        <f t="shared" ref="L36" si="186">100*J36/K36</f>
        <v>3.9321565670587981</v>
      </c>
      <c r="M36" s="9"/>
      <c r="N36" s="9"/>
      <c r="O36" s="9"/>
      <c r="P36" s="9"/>
      <c r="Q36" s="9"/>
      <c r="R36" s="9"/>
      <c r="S36" s="9"/>
      <c r="T36" s="9">
        <v>1.18E-2</v>
      </c>
      <c r="U36" s="9">
        <v>184.26</v>
      </c>
      <c r="V36" s="9">
        <f t="shared" si="174"/>
        <v>6.4039943558015847E-5</v>
      </c>
      <c r="W36" s="9" t="s">
        <v>21</v>
      </c>
      <c r="X36" s="9" t="s">
        <v>23</v>
      </c>
      <c r="Y36" s="9">
        <v>4.6300000000000001E-2</v>
      </c>
      <c r="Z36" s="9">
        <v>160.25543999999999</v>
      </c>
      <c r="AA36" s="9">
        <f t="shared" si="175"/>
        <v>2.8891374919940316E-4</v>
      </c>
      <c r="AB36" s="9">
        <f t="shared" ref="AB36" si="187">AA35+AA36+V36</f>
        <v>4.5217046389350938E-4</v>
      </c>
      <c r="AC36" s="9">
        <f t="shared" ref="AC36" si="188">100*AA36/AB36</f>
        <v>63.894874227664104</v>
      </c>
      <c r="AD36" s="9"/>
      <c r="AE36" s="9"/>
      <c r="AF36" s="9"/>
      <c r="AG36" s="9"/>
      <c r="AH36" s="9"/>
      <c r="AI36" s="9"/>
      <c r="AJ36" s="9"/>
      <c r="AK36" s="9"/>
      <c r="AL36" s="9"/>
      <c r="AM36" s="9">
        <v>4.0000000000000002E-4</v>
      </c>
      <c r="AN36" s="9">
        <v>185.26</v>
      </c>
      <c r="AO36" s="9">
        <f t="shared" si="177"/>
        <v>2.1591277124041888E-6</v>
      </c>
      <c r="AP36" s="9" t="s">
        <v>21</v>
      </c>
      <c r="AQ36" s="9" t="s">
        <v>23</v>
      </c>
      <c r="AR36" s="9">
        <v>4.0000000000000002E-4</v>
      </c>
      <c r="AS36" s="9">
        <v>160.25543999999999</v>
      </c>
      <c r="AT36" s="9">
        <f t="shared" si="178"/>
        <v>2.4960151118738934E-6</v>
      </c>
      <c r="AU36" s="9"/>
      <c r="AV36" s="9">
        <f t="shared" ref="AV36" si="189">AT35+AT36+AO36</f>
        <v>2.0218557904449122E-5</v>
      </c>
      <c r="AW36" s="9"/>
      <c r="AX36" s="9">
        <f t="shared" ref="AX36" si="190">100*AT36/AV36</f>
        <v>12.345168847698291</v>
      </c>
      <c r="AY36" s="9"/>
      <c r="AZ36" s="9"/>
      <c r="BA36" s="9"/>
      <c r="BB36" s="9"/>
      <c r="BC36" s="9"/>
      <c r="BD36" s="9"/>
      <c r="BE36" s="9"/>
      <c r="BF36" s="9"/>
      <c r="BG36" s="9"/>
      <c r="BH36" s="9">
        <v>0</v>
      </c>
      <c r="BI36" s="9">
        <v>184.26</v>
      </c>
      <c r="BJ36" s="9">
        <f t="shared" si="180"/>
        <v>0</v>
      </c>
      <c r="BK36" s="9" t="s">
        <v>21</v>
      </c>
      <c r="BL36" s="9" t="s">
        <v>23</v>
      </c>
      <c r="BM36" s="9">
        <v>5.9999999999999995E-4</v>
      </c>
      <c r="BN36" s="9">
        <v>160.25543999999999</v>
      </c>
      <c r="BO36" s="9">
        <f t="shared" si="181"/>
        <v>3.7440226678108399E-6</v>
      </c>
      <c r="BP36" s="9">
        <f t="shared" ref="BP36" si="191">BO35+BO36+BJ36</f>
        <v>2.9034572173088782E-5</v>
      </c>
      <c r="BQ36" s="9">
        <f t="shared" ref="BQ36" si="192">100*BO36/BP36</f>
        <v>12.895050236975957</v>
      </c>
      <c r="BR36" s="9"/>
      <c r="BS36" s="9"/>
      <c r="BT36" s="9"/>
      <c r="BU36" s="9"/>
      <c r="BV36" s="9"/>
      <c r="BW36" s="9"/>
      <c r="BX36" s="9"/>
      <c r="BY36" s="9"/>
      <c r="BZ36" s="9"/>
      <c r="CA36" s="9">
        <v>0.01</v>
      </c>
      <c r="CB36" s="9">
        <v>184.26</v>
      </c>
      <c r="CC36" s="9">
        <f t="shared" si="183"/>
        <v>5.4271138608488012E-5</v>
      </c>
      <c r="CD36" s="9" t="s">
        <v>21</v>
      </c>
      <c r="CE36" s="9" t="s">
        <v>23</v>
      </c>
      <c r="CF36" s="9">
        <v>0</v>
      </c>
      <c r="CG36" s="9">
        <v>160.25543999999999</v>
      </c>
      <c r="CH36" s="9">
        <f t="shared" si="184"/>
        <v>0</v>
      </c>
      <c r="CI36" s="9">
        <f t="shared" ref="CI36" si="193">CH35+CH36+CC36</f>
        <v>5.4271138608488012E-5</v>
      </c>
      <c r="CJ36" s="9">
        <v>0</v>
      </c>
      <c r="CK36" s="9"/>
      <c r="CL36" s="9"/>
      <c r="CM36" s="9"/>
      <c r="CN36" s="9"/>
      <c r="CO36" s="10"/>
    </row>
    <row r="37" spans="1:93" ht="18">
      <c r="A37" s="11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>
        <f t="shared" ref="M37" si="194">L35+L36</f>
        <v>44.074691240891894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>
        <f>AC35+AC36</f>
        <v>85.837212141946125</v>
      </c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>
        <f>AX35+AX36</f>
        <v>89.321059777813971</v>
      </c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>
        <f>BQ35+BQ36</f>
        <v>100.00000000000001</v>
      </c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>
        <f>CJ35+CJ36</f>
        <v>0</v>
      </c>
      <c r="CL37" s="9"/>
      <c r="CM37" s="9"/>
      <c r="CN37" s="9"/>
      <c r="CO37" s="9"/>
    </row>
    <row r="38" spans="1:93" ht="18">
      <c r="A38" s="11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</row>
    <row r="39" spans="1:93" ht="18">
      <c r="A39" s="11">
        <v>10</v>
      </c>
      <c r="B39" s="9" t="s">
        <v>18</v>
      </c>
      <c r="C39" s="9">
        <v>7.0499999999999993E-2</v>
      </c>
      <c r="D39" s="9">
        <v>184.26</v>
      </c>
      <c r="E39" s="9">
        <f t="shared" ref="E39:E40" si="195">C39/D39</f>
        <v>3.8261152718984043E-4</v>
      </c>
      <c r="F39" s="9" t="s">
        <v>19</v>
      </c>
      <c r="G39" s="9" t="s">
        <v>20</v>
      </c>
      <c r="H39" s="9">
        <v>1.06E-2</v>
      </c>
      <c r="I39" s="9">
        <v>154.20779999999999</v>
      </c>
      <c r="J39" s="9">
        <f t="shared" ref="J39:J40" si="196">H39/I39</f>
        <v>6.8738416604088769E-5</v>
      </c>
      <c r="K39" s="9"/>
      <c r="L39" s="9">
        <f t="shared" ref="L39" si="197">100*J39/K40</f>
        <v>15.214996561229784</v>
      </c>
      <c r="M39" s="9"/>
      <c r="N39" s="9"/>
      <c r="O39" s="9"/>
      <c r="P39" s="9"/>
      <c r="Q39" s="9"/>
      <c r="R39" s="9">
        <v>10</v>
      </c>
      <c r="S39" s="9" t="s">
        <v>18</v>
      </c>
      <c r="T39" s="9">
        <v>2.5899999999999999E-2</v>
      </c>
      <c r="U39" s="9">
        <v>184.26</v>
      </c>
      <c r="V39" s="9">
        <f t="shared" ref="V39:V40" si="198">T39/U39</f>
        <v>1.4056224899598393E-4</v>
      </c>
      <c r="W39" s="9" t="s">
        <v>19</v>
      </c>
      <c r="X39" s="9" t="s">
        <v>20</v>
      </c>
      <c r="Y39" s="9">
        <v>9.9000000000000008E-3</v>
      </c>
      <c r="Z39" s="9">
        <v>154.20779999999999</v>
      </c>
      <c r="AA39" s="9">
        <f t="shared" ref="AA39:AA40" si="199">Y39/Z39</f>
        <v>6.4199087205705561E-5</v>
      </c>
      <c r="AB39" s="9"/>
      <c r="AC39" s="9">
        <f t="shared" ref="AC39" si="200">100*AA39/AB40</f>
        <v>15.542922078288187</v>
      </c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>
        <v>10</v>
      </c>
      <c r="BG39" s="9" t="s">
        <v>18</v>
      </c>
      <c r="BH39" s="9">
        <v>6.9999999999999999E-4</v>
      </c>
      <c r="BI39" s="9">
        <v>184.26</v>
      </c>
      <c r="BJ39" s="9">
        <f t="shared" ref="BJ39:BJ40" si="201">BH39/BI39</f>
        <v>3.7989797025941604E-6</v>
      </c>
      <c r="BK39" s="9" t="s">
        <v>19</v>
      </c>
      <c r="BL39" s="9" t="s">
        <v>20</v>
      </c>
      <c r="BM39" s="9">
        <v>7.0000000000000001E-3</v>
      </c>
      <c r="BN39" s="9">
        <v>154.20779999999999</v>
      </c>
      <c r="BO39" s="9">
        <f t="shared" ref="BO39:BO40" si="202">BM39/BN39</f>
        <v>4.5393293983832209E-5</v>
      </c>
      <c r="BP39" s="9"/>
      <c r="BQ39" s="9">
        <f t="shared" ref="BQ39" si="203">100*BO39/BP40</f>
        <v>81.007653432634783</v>
      </c>
      <c r="BR39" s="9"/>
      <c r="BS39" s="9"/>
      <c r="BT39" s="9"/>
      <c r="BU39" s="9"/>
      <c r="BV39" s="9"/>
      <c r="BW39" s="9"/>
      <c r="BX39" s="9"/>
      <c r="BY39" s="9">
        <v>10</v>
      </c>
      <c r="BZ39" s="9" t="s">
        <v>18</v>
      </c>
      <c r="CA39" s="9">
        <v>9.7999999999999997E-3</v>
      </c>
      <c r="CB39" s="9">
        <v>184.26</v>
      </c>
      <c r="CC39" s="9">
        <f t="shared" ref="CC39:CC40" si="204">CA39/CB39</f>
        <v>5.3185715836318247E-5</v>
      </c>
      <c r="CD39" s="9" t="s">
        <v>19</v>
      </c>
      <c r="CE39" s="9" t="s">
        <v>20</v>
      </c>
      <c r="CF39" s="9">
        <v>0</v>
      </c>
      <c r="CG39" s="9">
        <v>154.20779999999999</v>
      </c>
      <c r="CH39" s="9">
        <f t="shared" ref="CH39:CH40" si="205">CF39/CG39</f>
        <v>0</v>
      </c>
      <c r="CI39" s="9"/>
      <c r="CJ39" s="9">
        <v>0</v>
      </c>
      <c r="CK39" s="9"/>
      <c r="CL39" s="9"/>
      <c r="CM39" s="9"/>
      <c r="CN39" s="9"/>
      <c r="CO39" s="9"/>
    </row>
    <row r="40" spans="1:93" ht="18.75">
      <c r="A40" s="11"/>
      <c r="B40" s="10"/>
      <c r="C40" s="9">
        <v>7.0499999999999993E-2</v>
      </c>
      <c r="D40" s="9">
        <v>185.26</v>
      </c>
      <c r="E40" s="9">
        <f t="shared" si="195"/>
        <v>3.8054625931123822E-4</v>
      </c>
      <c r="F40" s="9" t="s">
        <v>21</v>
      </c>
      <c r="G40" s="9" t="s">
        <v>23</v>
      </c>
      <c r="H40" s="9">
        <v>4.0000000000000002E-4</v>
      </c>
      <c r="I40" s="9">
        <v>160.25543999999999</v>
      </c>
      <c r="J40" s="9">
        <f t="shared" si="196"/>
        <v>2.4960151118738934E-6</v>
      </c>
      <c r="K40" s="9">
        <f t="shared" ref="K40" si="206">J39+J40+E40</f>
        <v>4.5178069102720089E-4</v>
      </c>
      <c r="L40" s="9">
        <f t="shared" ref="L40" si="207">100*J40/K40</f>
        <v>0.55248379610885434</v>
      </c>
      <c r="M40" s="9"/>
      <c r="N40" s="9"/>
      <c r="O40" s="9"/>
      <c r="P40" s="9"/>
      <c r="Q40" s="9"/>
      <c r="R40" s="9"/>
      <c r="S40" s="9"/>
      <c r="T40" s="9">
        <v>2.5899999999999999E-2</v>
      </c>
      <c r="U40" s="9">
        <v>185.26</v>
      </c>
      <c r="V40" s="9">
        <f t="shared" si="198"/>
        <v>1.3980351937817122E-4</v>
      </c>
      <c r="W40" s="9" t="s">
        <v>21</v>
      </c>
      <c r="X40" s="9" t="s">
        <v>23</v>
      </c>
      <c r="Y40" s="9">
        <v>3.3500000000000002E-2</v>
      </c>
      <c r="Z40" s="9">
        <v>160.25543999999999</v>
      </c>
      <c r="AA40" s="9">
        <f t="shared" si="199"/>
        <v>2.0904126561943859E-4</v>
      </c>
      <c r="AB40" s="9">
        <f t="shared" ref="AB40" si="208">AA39+AA40+V40</f>
        <v>4.1304387220331541E-4</v>
      </c>
      <c r="AC40" s="9">
        <f t="shared" ref="AC40" si="209">100*AA40/AB40</f>
        <v>50.609942354147982</v>
      </c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>
        <v>6.9999999999999999E-4</v>
      </c>
      <c r="BI40" s="9">
        <v>185.26</v>
      </c>
      <c r="BJ40" s="9">
        <f t="shared" si="201"/>
        <v>3.7784734967073304E-6</v>
      </c>
      <c r="BK40" s="9" t="s">
        <v>21</v>
      </c>
      <c r="BL40" s="9" t="s">
        <v>23</v>
      </c>
      <c r="BM40" s="9">
        <v>1.1000000000000001E-3</v>
      </c>
      <c r="BN40" s="9">
        <v>160.25543999999999</v>
      </c>
      <c r="BO40" s="9">
        <f t="shared" si="202"/>
        <v>6.864041557653207E-6</v>
      </c>
      <c r="BP40" s="9">
        <f t="shared" ref="BP40" si="210">BO39+BO40+BJ40</f>
        <v>5.6035809038192744E-5</v>
      </c>
      <c r="BQ40" s="9">
        <f t="shared" ref="BQ40" si="211">100*BO40/BP40</f>
        <v>12.249384233883072</v>
      </c>
      <c r="BR40" s="9"/>
      <c r="BS40" s="9"/>
      <c r="BT40" s="9"/>
      <c r="BU40" s="9"/>
      <c r="BV40" s="9"/>
      <c r="BW40" s="9"/>
      <c r="BX40" s="9"/>
      <c r="BY40" s="9"/>
      <c r="BZ40" s="9"/>
      <c r="CA40" s="9">
        <v>9.7999999999999997E-3</v>
      </c>
      <c r="CB40" s="9">
        <v>185.26</v>
      </c>
      <c r="CC40" s="9">
        <f t="shared" si="204"/>
        <v>5.2898628953902625E-5</v>
      </c>
      <c r="CD40" s="9" t="s">
        <v>21</v>
      </c>
      <c r="CE40" s="9" t="s">
        <v>23</v>
      </c>
      <c r="CF40" s="9">
        <v>0</v>
      </c>
      <c r="CG40" s="9">
        <v>160.25543999999999</v>
      </c>
      <c r="CH40" s="9">
        <f t="shared" si="205"/>
        <v>0</v>
      </c>
      <c r="CI40" s="9">
        <f t="shared" ref="CI40" si="212">CH39+CH40+CC40</f>
        <v>5.2898628953902625E-5</v>
      </c>
      <c r="CJ40" s="9">
        <v>0</v>
      </c>
      <c r="CK40" s="9"/>
      <c r="CL40" s="9"/>
      <c r="CM40" s="9"/>
      <c r="CN40" s="9"/>
      <c r="CO40" s="10"/>
    </row>
    <row r="41" spans="1:93" ht="18">
      <c r="A41" s="11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>
        <f t="shared" ref="M41" si="213">L39+L40</f>
        <v>15.767480357338638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>
        <f>AC39+AC40</f>
        <v>66.152864432436175</v>
      </c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>
        <f>BQ39+BQ40</f>
        <v>93.25703766651786</v>
      </c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>
        <v>0</v>
      </c>
      <c r="CL41" s="9"/>
      <c r="CM41" s="9"/>
      <c r="CN41" s="9"/>
      <c r="CO41" s="9"/>
    </row>
    <row r="42" spans="1:93" ht="18">
      <c r="A42" s="11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</row>
    <row r="43" spans="1:93" ht="15.75">
      <c r="AZ43" s="3"/>
      <c r="BA43" s="3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26"/>
      <c r="BU43" s="1"/>
      <c r="BV43" s="1"/>
    </row>
    <row r="44" spans="1:93" ht="15.75">
      <c r="AZ44" s="3"/>
      <c r="BA44" s="3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26"/>
      <c r="BU44" s="1"/>
      <c r="BV44" s="1"/>
    </row>
    <row r="45" spans="1:93" ht="15.75">
      <c r="A45" s="20" t="s">
        <v>29</v>
      </c>
      <c r="B45" s="20" t="s">
        <v>24</v>
      </c>
      <c r="C45" s="20" t="s">
        <v>25</v>
      </c>
      <c r="D45" s="20" t="s">
        <v>26</v>
      </c>
      <c r="E45" s="20" t="s">
        <v>27</v>
      </c>
      <c r="F45" s="20" t="s">
        <v>28</v>
      </c>
      <c r="AZ45" s="3"/>
      <c r="BA45" s="3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26"/>
      <c r="BU45" s="1"/>
      <c r="BV45" s="1"/>
    </row>
    <row r="46" spans="1:93" ht="18">
      <c r="A46" s="20">
        <v>30</v>
      </c>
      <c r="B46" s="17">
        <f>M5</f>
        <v>100</v>
      </c>
      <c r="C46" s="17">
        <v>98.827907573800303</v>
      </c>
      <c r="D46" s="17">
        <v>99.895985716265272</v>
      </c>
      <c r="E46" s="17">
        <v>98.435477309338566</v>
      </c>
      <c r="F46" s="17">
        <v>99.623134694502355</v>
      </c>
      <c r="AP46" s="23">
        <v>0.5</v>
      </c>
      <c r="AZ46" s="3"/>
      <c r="BA46" s="3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26"/>
      <c r="BU46" s="1"/>
      <c r="BV46" s="1"/>
      <c r="CG46" s="1" t="s">
        <v>49</v>
      </c>
      <c r="CI46" s="1" t="s">
        <v>50</v>
      </c>
    </row>
    <row r="47" spans="1:93" ht="18">
      <c r="A47" s="20">
        <v>60</v>
      </c>
      <c r="B47" s="17">
        <v>95.119012829773695</v>
      </c>
      <c r="C47" s="17">
        <v>63.53411343704208</v>
      </c>
      <c r="D47" s="9"/>
      <c r="E47" s="17">
        <v>96.738545687845829</v>
      </c>
      <c r="F47" s="17">
        <v>87.722767548523763</v>
      </c>
      <c r="AP47" s="23">
        <v>1</v>
      </c>
      <c r="AZ47" s="3"/>
      <c r="BA47" s="3"/>
      <c r="CG47">
        <v>30</v>
      </c>
      <c r="CH47" s="16">
        <v>1.155508583729373</v>
      </c>
      <c r="CI47" s="16">
        <v>0.71897951285204098</v>
      </c>
    </row>
    <row r="48" spans="1:93" ht="18">
      <c r="A48" s="20">
        <v>90</v>
      </c>
      <c r="B48" s="17">
        <v>93.074935991203176</v>
      </c>
      <c r="C48" s="17">
        <v>96.803177227992762</v>
      </c>
      <c r="D48" s="17">
        <v>99.441013708592507</v>
      </c>
      <c r="E48" s="17">
        <v>99.117534145666724</v>
      </c>
      <c r="F48" s="17">
        <v>71.608074566340946</v>
      </c>
      <c r="AP48" s="23">
        <v>2</v>
      </c>
      <c r="AZ48" s="3"/>
      <c r="BA48" s="3"/>
      <c r="CG48">
        <v>60</v>
      </c>
      <c r="CH48" s="16">
        <v>14.116231258726746</v>
      </c>
      <c r="CI48" s="16">
        <v>0.66024789657568417</v>
      </c>
    </row>
    <row r="49" spans="1:87" ht="18">
      <c r="A49" s="20">
        <v>120</v>
      </c>
      <c r="B49" s="17">
        <v>93.896519898060404</v>
      </c>
      <c r="C49" s="17">
        <v>95.736617097283258</v>
      </c>
      <c r="D49" s="17">
        <v>99.115659697528741</v>
      </c>
      <c r="E49" s="17">
        <v>96.32457359702461</v>
      </c>
      <c r="F49" s="17">
        <v>62.034777723502671</v>
      </c>
      <c r="AP49" s="23">
        <v>3</v>
      </c>
      <c r="AZ49" s="3"/>
      <c r="BA49" s="3"/>
      <c r="CG49">
        <v>90</v>
      </c>
      <c r="CH49" s="16">
        <v>32.644733810009939</v>
      </c>
      <c r="CI49" s="16">
        <v>0.3732358557904798</v>
      </c>
    </row>
    <row r="50" spans="1:87" ht="18">
      <c r="A50" s="20">
        <v>150</v>
      </c>
      <c r="B50" s="17">
        <v>86.181541027882659</v>
      </c>
      <c r="C50" s="17">
        <v>88.27625142664418</v>
      </c>
      <c r="D50" s="17">
        <v>99.540841091199709</v>
      </c>
      <c r="E50" s="17">
        <v>87.577329628310267</v>
      </c>
      <c r="F50" s="17">
        <v>57.291997111487312</v>
      </c>
      <c r="AP50" s="23"/>
      <c r="AZ50" s="3"/>
      <c r="BA50" s="3"/>
      <c r="CG50">
        <v>120</v>
      </c>
      <c r="CH50" s="16">
        <v>43.652008672325891</v>
      </c>
      <c r="CI50" s="16">
        <v>0</v>
      </c>
    </row>
    <row r="51" spans="1:87" ht="18">
      <c r="A51" s="20">
        <v>180</v>
      </c>
      <c r="B51" s="17">
        <v>73.335284107204032</v>
      </c>
      <c r="C51" s="17">
        <v>48.960832655759624</v>
      </c>
      <c r="D51" s="17">
        <v>99.739270038201013</v>
      </c>
      <c r="E51" s="17">
        <v>90.427254592366097</v>
      </c>
      <c r="F51" s="17">
        <v>27.821053462172021</v>
      </c>
      <c r="AP51" s="23"/>
      <c r="AZ51" s="3"/>
      <c r="BA51" s="3"/>
      <c r="CG51">
        <v>150</v>
      </c>
      <c r="CH51" s="16">
        <v>49.105207362928489</v>
      </c>
      <c r="CI51" s="16">
        <v>0</v>
      </c>
    </row>
    <row r="52" spans="1:87" ht="18">
      <c r="A52" s="20">
        <v>210</v>
      </c>
      <c r="B52" s="17">
        <v>52.418380681995899</v>
      </c>
      <c r="C52" s="17">
        <v>53.636245947807922</v>
      </c>
      <c r="D52" s="17">
        <v>99.041752962017341</v>
      </c>
      <c r="E52" s="17">
        <v>76.189480479393282</v>
      </c>
      <c r="F52" s="17">
        <v>7.4114485963543544</v>
      </c>
      <c r="AP52" s="23"/>
      <c r="AZ52" s="3"/>
      <c r="BA52" s="3"/>
      <c r="CG52">
        <v>180</v>
      </c>
      <c r="CH52" s="16">
        <v>0</v>
      </c>
      <c r="CI52" s="16">
        <v>0.84382036665732396</v>
      </c>
    </row>
    <row r="53" spans="1:87" ht="18">
      <c r="A53" s="20">
        <v>240</v>
      </c>
      <c r="B53" s="17">
        <v>62.069729352996703</v>
      </c>
      <c r="C53" s="17">
        <v>55.063109342697899</v>
      </c>
      <c r="D53" s="17">
        <v>99.025007593744476</v>
      </c>
      <c r="E53" s="17">
        <v>54.325709643296435</v>
      </c>
      <c r="F53" s="17">
        <v>9.0702926974432572</v>
      </c>
      <c r="AP53" s="23"/>
      <c r="AZ53" s="3"/>
      <c r="BA53" s="3"/>
      <c r="CG53">
        <v>210</v>
      </c>
      <c r="CH53" s="16">
        <v>1.1961497907940921</v>
      </c>
      <c r="CI53" s="16">
        <v>1.0571756460780697</v>
      </c>
    </row>
    <row r="54" spans="1:87" ht="18">
      <c r="A54" s="20">
        <v>270</v>
      </c>
      <c r="B54" s="17">
        <v>44.074691240891894</v>
      </c>
      <c r="C54" s="17">
        <v>85.837212141946097</v>
      </c>
      <c r="D54" s="17">
        <v>94.866748257495644</v>
      </c>
      <c r="E54" s="24">
        <f>BR37</f>
        <v>100.00000000000001</v>
      </c>
      <c r="F54" s="20"/>
      <c r="AP54" s="23"/>
      <c r="AZ54" s="3"/>
      <c r="BA54" s="3"/>
      <c r="CG54">
        <v>240</v>
      </c>
      <c r="CH54" s="16">
        <v>3.9452833992910281</v>
      </c>
      <c r="CI54" s="16">
        <v>2.3831596535832835</v>
      </c>
    </row>
    <row r="55" spans="1:87" ht="18">
      <c r="A55" s="20">
        <v>300</v>
      </c>
      <c r="B55" s="17">
        <v>15.767480357338638</v>
      </c>
      <c r="C55" s="17">
        <f>AD41</f>
        <v>66.152864432436175</v>
      </c>
      <c r="D55" s="17">
        <v>89.321059777813971</v>
      </c>
      <c r="E55" s="24">
        <f>BR41</f>
        <v>93.25703766651786</v>
      </c>
      <c r="F55" s="20"/>
      <c r="AP55" s="23"/>
      <c r="AZ55" s="3"/>
      <c r="BA55" s="3"/>
      <c r="CG55">
        <v>270</v>
      </c>
      <c r="CI55" s="16">
        <v>3.9321565670587981</v>
      </c>
    </row>
    <row r="56" spans="1:87" ht="18">
      <c r="A56" s="20"/>
      <c r="B56" s="20"/>
      <c r="C56" s="20"/>
      <c r="D56" s="20"/>
      <c r="E56" s="20"/>
      <c r="F56" s="20"/>
      <c r="AZ56" s="3"/>
      <c r="BA56" s="3"/>
      <c r="CG56">
        <v>300</v>
      </c>
      <c r="CI56" s="16">
        <v>0.55248379610885434</v>
      </c>
    </row>
    <row r="57" spans="1:87" ht="15.75">
      <c r="AZ57" s="3"/>
      <c r="BA57" s="3"/>
    </row>
    <row r="58" spans="1:87" ht="15.75">
      <c r="AZ58" s="3"/>
      <c r="BA58" s="3"/>
    </row>
    <row r="59" spans="1:87" ht="15.75">
      <c r="AZ59" s="3"/>
      <c r="BA59" s="3"/>
    </row>
    <row r="60" spans="1:87" ht="15.75">
      <c r="AZ60" s="3"/>
      <c r="BA60" s="3"/>
    </row>
    <row r="61" spans="1:87" ht="15.75">
      <c r="AZ61" s="3"/>
      <c r="BA61" s="3"/>
    </row>
    <row r="62" spans="1:87" ht="15.75">
      <c r="AZ62" s="3"/>
      <c r="BA62" s="3"/>
    </row>
    <row r="63" spans="1:87" ht="15.75">
      <c r="AZ63" s="3"/>
      <c r="BA63" s="3"/>
    </row>
    <row r="64" spans="1:87" ht="15.75">
      <c r="AZ64" s="3"/>
      <c r="BA64" s="3"/>
    </row>
    <row r="65" spans="21:53" ht="15.75">
      <c r="AZ65" s="3"/>
      <c r="BA65" s="3"/>
    </row>
    <row r="66" spans="21:53" ht="15.75">
      <c r="AZ66" s="3"/>
      <c r="BA66" s="3"/>
    </row>
    <row r="67" spans="21:53" ht="15.75">
      <c r="AZ67" s="3"/>
      <c r="BA67" s="3"/>
    </row>
    <row r="68" spans="21:53" ht="15.75">
      <c r="AZ68" s="3"/>
      <c r="BA68" s="3"/>
    </row>
    <row r="69" spans="21:53" ht="15.75">
      <c r="AZ69" s="3"/>
      <c r="BA69" s="3"/>
    </row>
    <row r="70" spans="21:53" ht="15.75">
      <c r="AZ70" s="3"/>
      <c r="BA70" s="3"/>
    </row>
    <row r="76" spans="21:53">
      <c r="U76" s="1" t="s">
        <v>51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W80"/>
  <sheetViews>
    <sheetView topLeftCell="BI22" zoomScale="50" zoomScaleNormal="50" workbookViewId="0">
      <selection activeCell="BP50" sqref="BP50"/>
    </sheetView>
  </sheetViews>
  <sheetFormatPr baseColWidth="10" defaultRowHeight="15"/>
  <cols>
    <col min="1" max="1" width="28.5703125" customWidth="1"/>
    <col min="2" max="2" width="22.5703125" customWidth="1"/>
    <col min="3" max="3" width="21.140625" customWidth="1"/>
    <col min="4" max="4" width="25.5703125" customWidth="1"/>
    <col min="5" max="5" width="20.140625" customWidth="1"/>
    <col min="6" max="6" width="22.85546875" customWidth="1"/>
    <col min="7" max="7" width="21.7109375" customWidth="1"/>
    <col min="8" max="8" width="24.7109375" customWidth="1"/>
    <col min="9" max="9" width="28.85546875" customWidth="1"/>
    <col min="10" max="10" width="20.140625" customWidth="1"/>
    <col min="11" max="11" width="23" customWidth="1"/>
    <col min="12" max="12" width="22.140625" customWidth="1"/>
    <col min="13" max="13" width="24.85546875" customWidth="1"/>
    <col min="14" max="14" width="39.85546875" customWidth="1"/>
    <col min="16" max="16" width="25.5703125" customWidth="1"/>
    <col min="17" max="17" width="24.42578125" customWidth="1"/>
    <col min="18" max="18" width="27.28515625" customWidth="1"/>
    <col min="19" max="19" width="29.42578125" customWidth="1"/>
    <col min="20" max="20" width="26.140625" customWidth="1"/>
    <col min="21" max="21" width="23.7109375" customWidth="1"/>
    <col min="22" max="22" width="26.7109375" customWidth="1"/>
    <col min="23" max="23" width="19.5703125" customWidth="1"/>
    <col min="24" max="24" width="21.140625" customWidth="1"/>
    <col min="25" max="25" width="21.85546875" customWidth="1"/>
    <col min="26" max="26" width="24.140625" customWidth="1"/>
    <col min="27" max="27" width="24" customWidth="1"/>
    <col min="28" max="28" width="29.42578125" customWidth="1"/>
    <col min="29" max="29" width="36.28515625" customWidth="1"/>
    <col min="31" max="31" width="28" customWidth="1"/>
    <col min="32" max="32" width="17.7109375" customWidth="1"/>
    <col min="33" max="33" width="20.140625" customWidth="1"/>
    <col min="34" max="34" width="24.28515625" customWidth="1"/>
    <col min="35" max="36" width="25.5703125" customWidth="1"/>
    <col min="37" max="37" width="31.28515625" customWidth="1"/>
    <col min="38" max="38" width="25.42578125" customWidth="1"/>
    <col min="39" max="39" width="29" customWidth="1"/>
    <col min="40" max="40" width="21" customWidth="1"/>
    <col min="41" max="41" width="22.7109375" customWidth="1"/>
    <col min="42" max="42" width="27.7109375" customWidth="1"/>
    <col min="43" max="43" width="23.7109375" customWidth="1"/>
    <col min="44" max="44" width="39.85546875" customWidth="1"/>
    <col min="46" max="46" width="21.140625" customWidth="1"/>
    <col min="47" max="47" width="23.5703125" customWidth="1"/>
    <col min="48" max="48" width="22.85546875" customWidth="1"/>
    <col min="49" max="49" width="21.5703125" customWidth="1"/>
    <col min="50" max="50" width="18" customWidth="1"/>
    <col min="51" max="51" width="24.140625" customWidth="1"/>
    <col min="52" max="52" width="24.42578125" customWidth="1"/>
    <col min="53" max="53" width="25" customWidth="1"/>
    <col min="54" max="54" width="20.42578125" customWidth="1"/>
    <col min="55" max="55" width="16.140625" customWidth="1"/>
    <col min="56" max="56" width="24.7109375" customWidth="1"/>
    <col min="57" max="57" width="26.42578125" customWidth="1"/>
    <col min="58" max="58" width="26.28515625" customWidth="1"/>
    <col min="59" max="59" width="37.85546875" customWidth="1"/>
    <col min="61" max="61" width="30.28515625" customWidth="1"/>
    <col min="62" max="62" width="25" customWidth="1"/>
    <col min="63" max="63" width="31.28515625" customWidth="1"/>
    <col min="64" max="64" width="22" customWidth="1"/>
    <col min="65" max="65" width="22" style="1" customWidth="1"/>
    <col min="66" max="66" width="30.42578125" customWidth="1"/>
    <col min="67" max="67" width="24.5703125" customWidth="1"/>
    <col min="68" max="68" width="28.28515625" customWidth="1"/>
    <col min="69" max="69" width="24.5703125" customWidth="1"/>
    <col min="70" max="71" width="24.5703125" style="1" customWidth="1"/>
    <col min="72" max="72" width="26.5703125" customWidth="1"/>
    <col min="73" max="73" width="28" customWidth="1"/>
    <col min="74" max="74" width="34.7109375" customWidth="1"/>
  </cols>
  <sheetData>
    <row r="1" spans="1:75" ht="20.25">
      <c r="A1" s="7" t="s">
        <v>30</v>
      </c>
      <c r="B1" s="8"/>
      <c r="C1" s="8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7" t="s">
        <v>31</v>
      </c>
      <c r="Q1" s="8"/>
      <c r="R1" s="8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7" t="s">
        <v>32</v>
      </c>
      <c r="AF1" s="8"/>
      <c r="AG1" s="8"/>
      <c r="AH1" s="8"/>
      <c r="AI1" s="8"/>
      <c r="AJ1" s="1"/>
      <c r="AK1" s="1"/>
      <c r="AL1" s="1"/>
      <c r="AM1" s="1"/>
      <c r="AN1" s="1"/>
      <c r="AO1" s="1"/>
      <c r="AP1" s="1"/>
      <c r="AQ1" s="1"/>
      <c r="AR1" s="1"/>
      <c r="AS1" s="1"/>
      <c r="AT1" s="7" t="s">
        <v>33</v>
      </c>
      <c r="AU1" s="8"/>
      <c r="AV1" s="8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7" t="s">
        <v>4</v>
      </c>
      <c r="BK1" s="8"/>
      <c r="BL1" s="8"/>
      <c r="BM1" s="8"/>
      <c r="BN1" s="1"/>
      <c r="BO1" s="1"/>
      <c r="BP1" s="1"/>
      <c r="BQ1" s="1"/>
      <c r="BT1" s="1"/>
      <c r="BU1" s="1"/>
      <c r="BV1" s="1"/>
      <c r="BW1" s="1"/>
    </row>
    <row r="2" spans="1:75" ht="18">
      <c r="A2" s="4" t="s">
        <v>5</v>
      </c>
      <c r="B2" s="4" t="s">
        <v>6</v>
      </c>
      <c r="C2" s="4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12</v>
      </c>
      <c r="I2" s="4" t="s">
        <v>13</v>
      </c>
      <c r="J2" s="4" t="s">
        <v>9</v>
      </c>
      <c r="K2" s="4" t="s">
        <v>14</v>
      </c>
      <c r="L2" s="4" t="s">
        <v>15</v>
      </c>
      <c r="M2" s="4" t="s">
        <v>16</v>
      </c>
      <c r="N2" s="4" t="s">
        <v>17</v>
      </c>
      <c r="O2" s="1"/>
      <c r="P2" s="4" t="s">
        <v>5</v>
      </c>
      <c r="Q2" s="4" t="s">
        <v>6</v>
      </c>
      <c r="R2" s="4" t="s">
        <v>7</v>
      </c>
      <c r="S2" s="4" t="s">
        <v>8</v>
      </c>
      <c r="T2" s="4" t="s">
        <v>9</v>
      </c>
      <c r="U2" s="4" t="s">
        <v>10</v>
      </c>
      <c r="V2" s="4" t="s">
        <v>11</v>
      </c>
      <c r="W2" s="4" t="s">
        <v>12</v>
      </c>
      <c r="X2" s="4" t="s">
        <v>13</v>
      </c>
      <c r="Y2" s="4" t="s">
        <v>9</v>
      </c>
      <c r="Z2" s="4" t="s">
        <v>14</v>
      </c>
      <c r="AA2" s="4" t="s">
        <v>15</v>
      </c>
      <c r="AB2" s="4" t="s">
        <v>16</v>
      </c>
      <c r="AC2" s="4" t="s">
        <v>17</v>
      </c>
      <c r="AD2" s="1"/>
      <c r="AE2" s="4" t="s">
        <v>5</v>
      </c>
      <c r="AF2" s="4" t="s">
        <v>6</v>
      </c>
      <c r="AG2" s="4" t="s">
        <v>7</v>
      </c>
      <c r="AH2" s="4" t="s">
        <v>8</v>
      </c>
      <c r="AI2" s="4" t="s">
        <v>9</v>
      </c>
      <c r="AJ2" s="4" t="s">
        <v>10</v>
      </c>
      <c r="AK2" s="4" t="s">
        <v>11</v>
      </c>
      <c r="AL2" s="4" t="s">
        <v>12</v>
      </c>
      <c r="AM2" s="4" t="s">
        <v>13</v>
      </c>
      <c r="AN2" s="4" t="s">
        <v>9</v>
      </c>
      <c r="AO2" s="4" t="s">
        <v>14</v>
      </c>
      <c r="AP2" s="4" t="s">
        <v>15</v>
      </c>
      <c r="AQ2" s="4" t="s">
        <v>16</v>
      </c>
      <c r="AR2" s="4" t="s">
        <v>17</v>
      </c>
      <c r="AS2" s="1"/>
      <c r="AT2" s="4" t="s">
        <v>5</v>
      </c>
      <c r="AU2" s="4" t="s">
        <v>6</v>
      </c>
      <c r="AV2" s="4" t="s">
        <v>7</v>
      </c>
      <c r="AW2" s="4" t="s">
        <v>8</v>
      </c>
      <c r="AX2" s="4" t="s">
        <v>9</v>
      </c>
      <c r="AY2" s="4" t="s">
        <v>10</v>
      </c>
      <c r="AZ2" s="4" t="s">
        <v>11</v>
      </c>
      <c r="BA2" s="4" t="s">
        <v>12</v>
      </c>
      <c r="BB2" s="4" t="s">
        <v>13</v>
      </c>
      <c r="BC2" s="4" t="s">
        <v>9</v>
      </c>
      <c r="BD2" s="4" t="s">
        <v>14</v>
      </c>
      <c r="BE2" s="4" t="s">
        <v>15</v>
      </c>
      <c r="BF2" s="4" t="s">
        <v>16</v>
      </c>
      <c r="BG2" s="4" t="s">
        <v>17</v>
      </c>
      <c r="BH2" s="1"/>
      <c r="BI2" s="4" t="s">
        <v>5</v>
      </c>
      <c r="BJ2" s="4" t="s">
        <v>6</v>
      </c>
      <c r="BK2" s="4" t="s">
        <v>7</v>
      </c>
      <c r="BL2" s="4" t="s">
        <v>8</v>
      </c>
      <c r="BM2" s="4" t="s">
        <v>42</v>
      </c>
      <c r="BN2" s="4" t="s">
        <v>10</v>
      </c>
      <c r="BO2" s="4" t="s">
        <v>11</v>
      </c>
      <c r="BP2" s="4" t="s">
        <v>12</v>
      </c>
      <c r="BQ2" s="4" t="s">
        <v>13</v>
      </c>
      <c r="BR2" s="4" t="s">
        <v>42</v>
      </c>
      <c r="BS2" s="4" t="s">
        <v>41</v>
      </c>
      <c r="BT2" s="4" t="s">
        <v>15</v>
      </c>
      <c r="BU2" s="4" t="s">
        <v>16</v>
      </c>
      <c r="BV2" s="4" t="s">
        <v>17</v>
      </c>
      <c r="BW2" s="1"/>
    </row>
    <row r="3" spans="1:75" ht="18">
      <c r="A3" s="11">
        <v>1</v>
      </c>
      <c r="B3" s="12" t="s">
        <v>34</v>
      </c>
      <c r="C3" s="14">
        <v>4.6699999999999998E-2</v>
      </c>
      <c r="D3" s="14">
        <v>93.123000000000005</v>
      </c>
      <c r="E3" s="14">
        <f>C3/D3</f>
        <v>5.0148728026373714E-4</v>
      </c>
      <c r="F3" s="12" t="s">
        <v>35</v>
      </c>
      <c r="G3" s="12" t="s">
        <v>36</v>
      </c>
      <c r="H3" s="15">
        <v>4.0000000000000002E-4</v>
      </c>
      <c r="I3" s="14">
        <f>12.0107*6+6*1.00794</f>
        <v>78.111840000000001</v>
      </c>
      <c r="J3" s="14">
        <f>H3/I3</f>
        <v>5.1208625990630869E-6</v>
      </c>
      <c r="K3" s="15"/>
      <c r="L3" s="27">
        <f>100*J3/K4</f>
        <v>6.1493588884204288E-2</v>
      </c>
      <c r="M3" s="14"/>
      <c r="N3" s="14"/>
      <c r="O3" s="1"/>
      <c r="P3" s="11">
        <v>1</v>
      </c>
      <c r="Q3" s="12" t="s">
        <v>34</v>
      </c>
      <c r="R3" s="14">
        <v>8.1600000000000006E-2</v>
      </c>
      <c r="S3" s="14">
        <v>93.123000000000005</v>
      </c>
      <c r="T3" s="14">
        <f>R3/S3</f>
        <v>8.7626042975419611E-4</v>
      </c>
      <c r="U3" s="12" t="s">
        <v>35</v>
      </c>
      <c r="V3" s="12" t="s">
        <v>36</v>
      </c>
      <c r="W3" s="14">
        <v>0</v>
      </c>
      <c r="X3" s="14">
        <f>12.0107*6+6*1.00794</f>
        <v>78.111840000000001</v>
      </c>
      <c r="Y3" s="14">
        <f>W3/X3</f>
        <v>0</v>
      </c>
      <c r="Z3" s="15"/>
      <c r="AA3" s="27">
        <f>100*Y3/Z4</f>
        <v>0</v>
      </c>
      <c r="AB3" s="25"/>
      <c r="AC3" s="15"/>
      <c r="AD3" s="1"/>
      <c r="AE3" s="11">
        <v>1</v>
      </c>
      <c r="AF3" s="12" t="s">
        <v>34</v>
      </c>
      <c r="AG3" s="14">
        <v>2.9899999999999999E-2</v>
      </c>
      <c r="AH3" s="14">
        <v>93.123000000000005</v>
      </c>
      <c r="AI3" s="14">
        <f>AG3/AH3</f>
        <v>3.2108072119669683E-4</v>
      </c>
      <c r="AJ3" s="12" t="s">
        <v>35</v>
      </c>
      <c r="AK3" s="12" t="s">
        <v>36</v>
      </c>
      <c r="AL3" s="14">
        <v>2.9999999999999997E-4</v>
      </c>
      <c r="AM3" s="14">
        <f>12.0107*6+6*1.00794</f>
        <v>78.111840000000001</v>
      </c>
      <c r="AN3" s="14">
        <f>AL3/AM3</f>
        <v>3.8406469492973146E-6</v>
      </c>
      <c r="AO3" s="15"/>
      <c r="AP3" s="27">
        <f>100*AN3/AO4</f>
        <v>0.88445741640537601</v>
      </c>
      <c r="AQ3" s="25"/>
      <c r="AR3" s="15"/>
      <c r="AS3" s="1"/>
      <c r="AT3" s="11">
        <v>1</v>
      </c>
      <c r="AU3" s="12" t="s">
        <v>34</v>
      </c>
      <c r="AV3" s="14">
        <v>7.6E-3</v>
      </c>
      <c r="AW3" s="14">
        <v>93.123000000000005</v>
      </c>
      <c r="AX3" s="14">
        <f>AV3/AW3</f>
        <v>8.1612491006518258E-5</v>
      </c>
      <c r="AY3" s="12" t="s">
        <v>35</v>
      </c>
      <c r="AZ3" s="12" t="s">
        <v>36</v>
      </c>
      <c r="BA3" s="14">
        <v>1.5800000000000002E-2</v>
      </c>
      <c r="BB3" s="14">
        <f>12.0107*6+6*1.00794</f>
        <v>78.111840000000001</v>
      </c>
      <c r="BC3" s="14">
        <f>BA3/BB3</f>
        <v>2.0227407266299195E-4</v>
      </c>
      <c r="BD3" s="15"/>
      <c r="BE3" s="14">
        <f>100*BC3/BD4</f>
        <v>37.420592586035767</v>
      </c>
      <c r="BF3" s="15"/>
      <c r="BG3" s="15"/>
      <c r="BH3" s="1"/>
      <c r="BI3" s="11">
        <v>1</v>
      </c>
      <c r="BJ3" s="9" t="s">
        <v>18</v>
      </c>
      <c r="BK3" s="9">
        <v>7.7000000000000002E-3</v>
      </c>
      <c r="BL3" s="9">
        <v>184.26</v>
      </c>
      <c r="BM3" s="9">
        <f>BK3/BL3</f>
        <v>4.1788776728535765E-5</v>
      </c>
      <c r="BN3" s="12" t="s">
        <v>35</v>
      </c>
      <c r="BO3" s="9" t="s">
        <v>20</v>
      </c>
      <c r="BP3" s="9">
        <v>0</v>
      </c>
      <c r="BQ3" s="9">
        <f>12.0107*12+10*1.00794</f>
        <v>154.20779999999999</v>
      </c>
      <c r="BR3" s="9">
        <f>BP3/BQ3</f>
        <v>0</v>
      </c>
      <c r="BS3" s="9"/>
      <c r="BT3" s="14">
        <f>BR3/BS4</f>
        <v>0</v>
      </c>
      <c r="BU3" s="15"/>
      <c r="BV3" s="15"/>
      <c r="BW3" s="1"/>
    </row>
    <row r="4" spans="1:75" ht="18.75">
      <c r="A4" s="11"/>
      <c r="B4" s="13"/>
      <c r="C4" s="14">
        <v>4.6699999999999998E-2</v>
      </c>
      <c r="D4" s="14">
        <v>93.123000000000005</v>
      </c>
      <c r="E4" s="14">
        <f t="shared" ref="E4" si="0">C4/D4</f>
        <v>5.0148728026373714E-4</v>
      </c>
      <c r="F4" s="12" t="s">
        <v>37</v>
      </c>
      <c r="G4" s="12" t="s">
        <v>38</v>
      </c>
      <c r="H4" s="15">
        <v>0.65820000000000001</v>
      </c>
      <c r="I4" s="14">
        <f>6*12.0107+12*1.00794</f>
        <v>84.159480000000002</v>
      </c>
      <c r="J4" s="14">
        <f t="shared" ref="J4:J40" si="1">H4/I4</f>
        <v>7.8208658133343979E-3</v>
      </c>
      <c r="K4" s="14">
        <f>J3+J4+E4</f>
        <v>8.327473956197198E-3</v>
      </c>
      <c r="L4" s="27">
        <f>100*J4/K4</f>
        <v>93.916424770253542</v>
      </c>
      <c r="M4" s="14"/>
      <c r="N4" s="14"/>
      <c r="O4" s="1"/>
      <c r="P4" s="11"/>
      <c r="Q4" s="13"/>
      <c r="R4" s="14">
        <v>8.1600000000000006E-2</v>
      </c>
      <c r="S4" s="14">
        <v>93.123000000000005</v>
      </c>
      <c r="T4" s="14">
        <f>R4/S4</f>
        <v>8.7626042975419611E-4</v>
      </c>
      <c r="U4" s="12" t="s">
        <v>37</v>
      </c>
      <c r="V4" s="12" t="s">
        <v>38</v>
      </c>
      <c r="W4" s="14">
        <v>8.2500000000000004E-2</v>
      </c>
      <c r="X4" s="14">
        <f>6*12.0107+12*1.00794</f>
        <v>84.159480000000002</v>
      </c>
      <c r="Y4" s="14">
        <f>W4/X4</f>
        <v>9.8028172227299895E-4</v>
      </c>
      <c r="Z4" s="14">
        <f>Y3+Y4+T4</f>
        <v>1.8565421520271952E-3</v>
      </c>
      <c r="AA4" s="27">
        <f>100*Y4/Z4</f>
        <v>52.801479417130928</v>
      </c>
      <c r="AB4" s="25"/>
      <c r="AC4" s="15"/>
      <c r="AD4" s="1"/>
      <c r="AE4" s="11"/>
      <c r="AF4" s="13"/>
      <c r="AG4" s="14">
        <v>2.9899999999999999E-2</v>
      </c>
      <c r="AH4" s="14">
        <v>93.123000000000005</v>
      </c>
      <c r="AI4" s="14">
        <f t="shared" ref="AI4" si="2">AG4/AH4</f>
        <v>3.2108072119669683E-4</v>
      </c>
      <c r="AJ4" s="12" t="s">
        <v>37</v>
      </c>
      <c r="AK4" s="12" t="s">
        <v>38</v>
      </c>
      <c r="AL4" s="14">
        <v>9.1999999999999998E-3</v>
      </c>
      <c r="AM4" s="14">
        <f>6*12.0107+12*1.00794</f>
        <v>84.159480000000002</v>
      </c>
      <c r="AN4" s="14">
        <f>AL4/AM4</f>
        <v>1.0931626478680714E-4</v>
      </c>
      <c r="AO4" s="14">
        <f>AN3+AN4+AI4</f>
        <v>4.342376329328013E-4</v>
      </c>
      <c r="AP4" s="27">
        <f>100*AN4/AO4</f>
        <v>25.174295476993802</v>
      </c>
      <c r="AQ4" s="25"/>
      <c r="AR4" s="15"/>
      <c r="AS4" s="1"/>
      <c r="AT4" s="11"/>
      <c r="AU4" s="13"/>
      <c r="AV4" s="14">
        <v>7.6E-3</v>
      </c>
      <c r="AW4" s="14">
        <v>93.123000000000005</v>
      </c>
      <c r="AX4" s="14">
        <f t="shared" ref="AX4" si="3">AV4/AW4</f>
        <v>8.1612491006518258E-5</v>
      </c>
      <c r="AY4" s="12" t="s">
        <v>37</v>
      </c>
      <c r="AZ4" s="12" t="s">
        <v>38</v>
      </c>
      <c r="BA4" s="14">
        <v>2.1600000000000001E-2</v>
      </c>
      <c r="BB4" s="14">
        <f>6*12.0107+12*1.00794</f>
        <v>84.159480000000002</v>
      </c>
      <c r="BC4" s="14">
        <f>BA4/BB4</f>
        <v>2.5665557819511245E-4</v>
      </c>
      <c r="BD4" s="14">
        <f>BC3+BC4+AX4</f>
        <v>5.4054214186462267E-4</v>
      </c>
      <c r="BE4" s="14">
        <f>100*BC4/BD4</f>
        <v>47.481141305610016</v>
      </c>
      <c r="BF4" s="25"/>
      <c r="BG4" s="15"/>
      <c r="BH4" s="1"/>
      <c r="BI4" s="11"/>
      <c r="BJ4" s="10"/>
      <c r="BK4" s="9">
        <v>7.7000000000000002E-3</v>
      </c>
      <c r="BL4" s="9"/>
      <c r="BM4" s="9"/>
      <c r="BN4" s="12" t="s">
        <v>37</v>
      </c>
      <c r="BO4" s="9" t="s">
        <v>22</v>
      </c>
      <c r="BP4" s="9">
        <v>5.2900000000000003E-2</v>
      </c>
      <c r="BQ4" s="9">
        <f>12*12.0107+16*1.00794</f>
        <v>160.25543999999999</v>
      </c>
      <c r="BR4" s="9">
        <f>BP4/BQ4</f>
        <v>3.3009799854532244E-4</v>
      </c>
      <c r="BS4" s="9">
        <f>BR3+BR4+BM3</f>
        <v>3.7188677527385822E-4</v>
      </c>
      <c r="BT4" s="14">
        <f>BR4/BS4</f>
        <v>0.88763037702063363</v>
      </c>
      <c r="BU4" s="15"/>
      <c r="BV4" s="15"/>
      <c r="BW4" s="1"/>
    </row>
    <row r="5" spans="1:75" ht="18">
      <c r="A5" s="11"/>
      <c r="B5" s="9"/>
      <c r="C5" s="14"/>
      <c r="D5" s="14"/>
      <c r="E5" s="14"/>
      <c r="F5" s="9"/>
      <c r="G5" s="9"/>
      <c r="H5" s="15"/>
      <c r="I5" s="15"/>
      <c r="J5" s="14"/>
      <c r="K5" s="14"/>
      <c r="L5" s="27"/>
      <c r="M5" s="22">
        <f>SUM(L3:L4)</f>
        <v>93.977918359137746</v>
      </c>
      <c r="N5" s="15">
        <f>L3/L4</f>
        <v>6.5476926996140678E-4</v>
      </c>
      <c r="O5" s="1"/>
      <c r="P5" s="11"/>
      <c r="Q5" s="9"/>
      <c r="R5" s="14"/>
      <c r="S5" s="14"/>
      <c r="T5" s="14"/>
      <c r="U5" s="9"/>
      <c r="V5" s="9"/>
      <c r="W5" s="14"/>
      <c r="X5" s="15"/>
      <c r="Y5" s="14"/>
      <c r="Z5" s="14"/>
      <c r="AA5" s="27"/>
      <c r="AB5" s="25">
        <f>SUM(AA3:AA4)</f>
        <v>52.801479417130928</v>
      </c>
      <c r="AC5" s="15">
        <f>Z3/Z4</f>
        <v>0</v>
      </c>
      <c r="AD5" s="1"/>
      <c r="AE5" s="11"/>
      <c r="AF5" s="9"/>
      <c r="AG5" s="14"/>
      <c r="AH5" s="14"/>
      <c r="AI5" s="14"/>
      <c r="AJ5" s="9"/>
      <c r="AK5" s="9"/>
      <c r="AL5" s="14"/>
      <c r="AM5" s="15"/>
      <c r="AN5" s="14"/>
      <c r="AO5" s="14"/>
      <c r="AP5" s="27"/>
      <c r="AQ5" s="25">
        <f>SUM(AP3:AP4)</f>
        <v>26.058752893399177</v>
      </c>
      <c r="AR5" s="15">
        <f>AO3/AO4</f>
        <v>0</v>
      </c>
      <c r="AS5" s="1"/>
      <c r="AT5" s="11"/>
      <c r="AU5" s="9"/>
      <c r="AV5" s="14"/>
      <c r="AW5" s="14"/>
      <c r="AX5" s="14"/>
      <c r="AY5" s="9"/>
      <c r="AZ5" s="9"/>
      <c r="BA5" s="14"/>
      <c r="BB5" s="15"/>
      <c r="BC5" s="14"/>
      <c r="BD5" s="14"/>
      <c r="BE5" s="14"/>
      <c r="BF5" s="25">
        <f>SUM(BE3:BE4)</f>
        <v>84.90173389164579</v>
      </c>
      <c r="BG5" s="15">
        <f>BD3/BD4</f>
        <v>0</v>
      </c>
      <c r="BH5" s="1"/>
      <c r="BI5" s="11"/>
      <c r="BJ5" s="9"/>
      <c r="BK5" s="9"/>
      <c r="BL5" s="9"/>
      <c r="BM5" s="9"/>
      <c r="BN5" s="9"/>
      <c r="BO5" s="9"/>
      <c r="BP5" s="9"/>
      <c r="BQ5" s="9"/>
      <c r="BR5" s="9"/>
      <c r="BS5" s="9"/>
      <c r="BT5" s="15"/>
      <c r="BU5" s="22">
        <f>SUM(BT3:BT4)</f>
        <v>0.88763037702063363</v>
      </c>
      <c r="BV5" s="15">
        <f>BT3/BT4</f>
        <v>0</v>
      </c>
      <c r="BW5" s="1"/>
    </row>
    <row r="6" spans="1:75" ht="18">
      <c r="A6" s="11"/>
      <c r="B6" s="9"/>
      <c r="C6" s="14"/>
      <c r="D6" s="14"/>
      <c r="E6" s="14"/>
      <c r="F6" s="9"/>
      <c r="G6" s="9"/>
      <c r="H6" s="15"/>
      <c r="I6" s="15"/>
      <c r="J6" s="14"/>
      <c r="K6" s="14"/>
      <c r="L6" s="27"/>
      <c r="M6" s="15"/>
      <c r="N6" s="15"/>
      <c r="O6" s="1"/>
      <c r="P6" s="11"/>
      <c r="Q6" s="9"/>
      <c r="R6" s="14"/>
      <c r="S6" s="14"/>
      <c r="T6" s="14"/>
      <c r="U6" s="9"/>
      <c r="V6" s="9"/>
      <c r="W6" s="14"/>
      <c r="X6" s="15"/>
      <c r="Y6" s="14"/>
      <c r="Z6" s="14"/>
      <c r="AA6" s="27"/>
      <c r="AB6" s="25"/>
      <c r="AC6" s="15"/>
      <c r="AD6" s="1"/>
      <c r="AE6" s="11"/>
      <c r="AF6" s="9"/>
      <c r="AG6" s="14"/>
      <c r="AH6" s="14"/>
      <c r="AI6" s="14"/>
      <c r="AJ6" s="9"/>
      <c r="AK6" s="9"/>
      <c r="AL6" s="14"/>
      <c r="AM6" s="15"/>
      <c r="AN6" s="14"/>
      <c r="AO6" s="14"/>
      <c r="AP6" s="27"/>
      <c r="AQ6" s="25"/>
      <c r="AR6" s="15"/>
      <c r="AS6" s="1"/>
      <c r="AT6" s="11"/>
      <c r="AU6" s="9"/>
      <c r="AV6" s="14"/>
      <c r="AW6" s="14"/>
      <c r="AX6" s="14"/>
      <c r="AY6" s="9"/>
      <c r="AZ6" s="9"/>
      <c r="BA6" s="14"/>
      <c r="BB6" s="15"/>
      <c r="BC6" s="14"/>
      <c r="BD6" s="14"/>
      <c r="BE6" s="14"/>
      <c r="BF6" s="25"/>
      <c r="BG6" s="15"/>
      <c r="BH6" s="1"/>
      <c r="BI6" s="11"/>
      <c r="BJ6" s="9"/>
      <c r="BK6" s="9"/>
      <c r="BL6" s="9"/>
      <c r="BM6" s="9"/>
      <c r="BN6" s="9"/>
      <c r="BO6" s="9"/>
      <c r="BP6" s="9"/>
      <c r="BQ6" s="9"/>
      <c r="BR6" s="9"/>
      <c r="BS6" s="9"/>
      <c r="BT6" s="15"/>
      <c r="BU6" s="22"/>
      <c r="BV6" s="15"/>
      <c r="BW6" s="1"/>
    </row>
    <row r="7" spans="1:75" ht="18">
      <c r="A7" s="11">
        <v>2</v>
      </c>
      <c r="B7" s="12" t="s">
        <v>34</v>
      </c>
      <c r="C7" s="14">
        <v>3.5000000000000001E-3</v>
      </c>
      <c r="D7" s="14">
        <v>93.123000000000005</v>
      </c>
      <c r="E7" s="14">
        <f t="shared" ref="E7:E8" si="4">C7/D7</f>
        <v>3.7584699805633409E-5</v>
      </c>
      <c r="F7" s="12" t="s">
        <v>35</v>
      </c>
      <c r="G7" s="12" t="s">
        <v>36</v>
      </c>
      <c r="H7" s="15">
        <v>0</v>
      </c>
      <c r="I7" s="14">
        <f t="shared" ref="I7" si="5">12.0107*6+6*1.00794</f>
        <v>78.111840000000001</v>
      </c>
      <c r="J7" s="14">
        <f t="shared" si="1"/>
        <v>0</v>
      </c>
      <c r="K7" s="14"/>
      <c r="L7" s="27">
        <f>100*J7/K8</f>
        <v>0</v>
      </c>
      <c r="M7" s="15"/>
      <c r="N7" s="15"/>
      <c r="O7" s="1"/>
      <c r="P7" s="11">
        <v>2</v>
      </c>
      <c r="Q7" s="12" t="s">
        <v>34</v>
      </c>
      <c r="R7" s="14">
        <v>8.6099999999999996E-2</v>
      </c>
      <c r="S7" s="14">
        <v>93.123000000000005</v>
      </c>
      <c r="T7" s="14">
        <f t="shared" ref="T7:T8" si="6">R7/S7</f>
        <v>9.2458361521858179E-4</v>
      </c>
      <c r="U7" s="12" t="s">
        <v>35</v>
      </c>
      <c r="V7" s="12" t="s">
        <v>36</v>
      </c>
      <c r="W7" s="14">
        <v>0</v>
      </c>
      <c r="X7" s="14">
        <f t="shared" ref="X7" si="7">12.0107*6+6*1.00794</f>
        <v>78.111840000000001</v>
      </c>
      <c r="Y7" s="14">
        <f t="shared" ref="Y7:Y8" si="8">W7/X7</f>
        <v>0</v>
      </c>
      <c r="Z7" s="14"/>
      <c r="AA7" s="27">
        <f>100*Y7/Z8</f>
        <v>0</v>
      </c>
      <c r="AB7" s="25"/>
      <c r="AC7" s="15"/>
      <c r="AD7" s="1"/>
      <c r="AE7" s="11">
        <v>2</v>
      </c>
      <c r="AF7" s="12" t="s">
        <v>34</v>
      </c>
      <c r="AG7" s="14">
        <v>3.7499999999999999E-2</v>
      </c>
      <c r="AH7" s="14">
        <v>93.123000000000005</v>
      </c>
      <c r="AI7" s="14">
        <f t="shared" ref="AI7:AI8" si="9">AG7/AH7</f>
        <v>4.0269321220321504E-4</v>
      </c>
      <c r="AJ7" s="12" t="s">
        <v>35</v>
      </c>
      <c r="AK7" s="12" t="s">
        <v>36</v>
      </c>
      <c r="AL7" s="14">
        <v>0</v>
      </c>
      <c r="AM7" s="14">
        <f t="shared" ref="AM7" si="10">12.0107*6+6*1.00794</f>
        <v>78.111840000000001</v>
      </c>
      <c r="AN7" s="14">
        <f t="shared" ref="AN7:AN8" si="11">AL7/AM7</f>
        <v>0</v>
      </c>
      <c r="AO7" s="14"/>
      <c r="AP7" s="27">
        <f>100*AN7/AO8</f>
        <v>0</v>
      </c>
      <c r="AQ7" s="25"/>
      <c r="AR7" s="15"/>
      <c r="AS7" s="1"/>
      <c r="AT7" s="11">
        <v>2</v>
      </c>
      <c r="AU7" s="12" t="s">
        <v>34</v>
      </c>
      <c r="AV7" s="14">
        <v>1.15E-2</v>
      </c>
      <c r="AW7" s="14">
        <v>93.123000000000005</v>
      </c>
      <c r="AX7" s="14">
        <f t="shared" ref="AX7:AX8" si="12">AV7/AW7</f>
        <v>1.2349258507565262E-4</v>
      </c>
      <c r="AY7" s="12" t="s">
        <v>35</v>
      </c>
      <c r="AZ7" s="9" t="s">
        <v>20</v>
      </c>
      <c r="BA7" s="14">
        <v>0</v>
      </c>
      <c r="BB7" s="14">
        <f t="shared" ref="BB7" si="13">12.0107*6+6*1.00794</f>
        <v>78.111840000000001</v>
      </c>
      <c r="BC7" s="14">
        <f t="shared" ref="BC7:BC8" si="14">BA7/BB7</f>
        <v>0</v>
      </c>
      <c r="BD7" s="14"/>
      <c r="BE7" s="14">
        <f>100*BC7/BD8</f>
        <v>0</v>
      </c>
      <c r="BF7" s="25"/>
      <c r="BG7" s="15"/>
      <c r="BH7" s="1"/>
      <c r="BI7" s="11">
        <v>2</v>
      </c>
      <c r="BJ7" s="9" t="s">
        <v>18</v>
      </c>
      <c r="BK7" s="9">
        <v>4.1000000000000003E-3</v>
      </c>
      <c r="BL7" s="9">
        <v>184.26</v>
      </c>
      <c r="BM7" s="9">
        <f t="shared" ref="BM7" si="15">BK7/BL7</f>
        <v>2.2251166829480085E-5</v>
      </c>
      <c r="BN7" s="12" t="s">
        <v>35</v>
      </c>
      <c r="BO7" s="9" t="s">
        <v>20</v>
      </c>
      <c r="BP7" s="9">
        <v>1.54E-2</v>
      </c>
      <c r="BQ7" s="9">
        <f t="shared" ref="BQ7" si="16">12.0107*12+10*1.00794</f>
        <v>154.20779999999999</v>
      </c>
      <c r="BR7" s="9">
        <f t="shared" ref="BR7:BR8" si="17">BP7/BQ7</f>
        <v>9.9865246764430863E-5</v>
      </c>
      <c r="BS7" s="9"/>
      <c r="BT7" s="14">
        <f>BR7/BS8</f>
        <v>0.44369362647488281</v>
      </c>
      <c r="BU7" s="22"/>
      <c r="BV7" s="15"/>
      <c r="BW7" s="1"/>
    </row>
    <row r="8" spans="1:75" ht="18.75">
      <c r="A8" s="11"/>
      <c r="B8" s="13"/>
      <c r="C8" s="14">
        <v>3.5000000000000001E-3</v>
      </c>
      <c r="D8" s="14">
        <v>93.123000000000005</v>
      </c>
      <c r="E8" s="14">
        <f t="shared" si="4"/>
        <v>3.7584699805633409E-5</v>
      </c>
      <c r="F8" s="12" t="s">
        <v>37</v>
      </c>
      <c r="G8" s="12" t="s">
        <v>38</v>
      </c>
      <c r="H8" s="15">
        <v>0</v>
      </c>
      <c r="I8" s="14">
        <f t="shared" ref="I8" si="18">6*12.0107+12*1.00794</f>
        <v>84.159480000000002</v>
      </c>
      <c r="J8" s="14">
        <f t="shared" si="1"/>
        <v>0</v>
      </c>
      <c r="K8" s="14">
        <f>J7+J8+E8</f>
        <v>3.7584699805633409E-5</v>
      </c>
      <c r="L8" s="27">
        <f t="shared" ref="L8" si="19">100*J8/K8</f>
        <v>0</v>
      </c>
      <c r="M8" s="15"/>
      <c r="N8" s="15"/>
      <c r="O8" s="1"/>
      <c r="P8" s="11"/>
      <c r="Q8" s="13"/>
      <c r="R8" s="14">
        <v>8.6099999999999996E-2</v>
      </c>
      <c r="S8" s="14">
        <v>93.123000000000005</v>
      </c>
      <c r="T8" s="14">
        <f t="shared" si="6"/>
        <v>9.2458361521858179E-4</v>
      </c>
      <c r="U8" s="12" t="s">
        <v>37</v>
      </c>
      <c r="V8" s="12" t="s">
        <v>38</v>
      </c>
      <c r="W8" s="14">
        <v>0</v>
      </c>
      <c r="X8" s="14">
        <f t="shared" ref="X8" si="20">6*12.0107+12*1.00794</f>
        <v>84.159480000000002</v>
      </c>
      <c r="Y8" s="14">
        <f t="shared" si="8"/>
        <v>0</v>
      </c>
      <c r="Z8" s="14">
        <f>Y7+Y8+T8</f>
        <v>9.2458361521858179E-4</v>
      </c>
      <c r="AA8" s="27">
        <f>100*Y8/Z8</f>
        <v>0</v>
      </c>
      <c r="AB8" s="25"/>
      <c r="AC8" s="15"/>
      <c r="AD8" s="1"/>
      <c r="AE8" s="11"/>
      <c r="AF8" s="13"/>
      <c r="AG8" s="14">
        <v>3.7499999999999999E-2</v>
      </c>
      <c r="AH8" s="14">
        <v>93.123000000000005</v>
      </c>
      <c r="AI8" s="14">
        <f t="shared" si="9"/>
        <v>4.0269321220321504E-4</v>
      </c>
      <c r="AJ8" s="12" t="s">
        <v>37</v>
      </c>
      <c r="AK8" s="12" t="s">
        <v>38</v>
      </c>
      <c r="AL8" s="14">
        <v>3.4799999999999998E-2</v>
      </c>
      <c r="AM8" s="14">
        <f t="shared" ref="AM8" si="21">6*12.0107+12*1.00794</f>
        <v>84.159480000000002</v>
      </c>
      <c r="AN8" s="14">
        <f t="shared" si="11"/>
        <v>4.1350065375879219E-4</v>
      </c>
      <c r="AO8" s="14">
        <f>AN7+AN8+AI8</f>
        <v>8.1619386596200718E-4</v>
      </c>
      <c r="AP8" s="27">
        <f>100*AN8/AO8</f>
        <v>50.662063389978989</v>
      </c>
      <c r="AQ8" s="25"/>
      <c r="AR8" s="15"/>
      <c r="AS8" s="1"/>
      <c r="AT8" s="11"/>
      <c r="AU8" s="13"/>
      <c r="AV8" s="14">
        <v>1.15E-2</v>
      </c>
      <c r="AW8" s="14">
        <v>93.123000000000005</v>
      </c>
      <c r="AX8" s="14">
        <f t="shared" si="12"/>
        <v>1.2349258507565262E-4</v>
      </c>
      <c r="AY8" s="12" t="s">
        <v>37</v>
      </c>
      <c r="AZ8" s="9" t="s">
        <v>23</v>
      </c>
      <c r="BA8" s="14">
        <v>2.12E-2</v>
      </c>
      <c r="BB8" s="14">
        <f t="shared" ref="BB8" si="22">6*12.0107+12*1.00794</f>
        <v>84.159480000000002</v>
      </c>
      <c r="BC8" s="14">
        <f t="shared" si="14"/>
        <v>2.5190269711742518E-4</v>
      </c>
      <c r="BD8" s="14">
        <f>BC7+BC8+AX8</f>
        <v>3.7539528219307776E-4</v>
      </c>
      <c r="BE8" s="14">
        <f>100*BC8/BD8</f>
        <v>67.103319904767361</v>
      </c>
      <c r="BF8" s="25"/>
      <c r="BG8" s="15"/>
      <c r="BH8" s="1"/>
      <c r="BI8" s="11"/>
      <c r="BJ8" s="10"/>
      <c r="BK8" s="9">
        <v>4.1000000000000003E-3</v>
      </c>
      <c r="BL8" s="9"/>
      <c r="BM8" s="9"/>
      <c r="BN8" s="12" t="s">
        <v>37</v>
      </c>
      <c r="BO8" s="9" t="s">
        <v>23</v>
      </c>
      <c r="BP8" s="9">
        <v>1.6500000000000001E-2</v>
      </c>
      <c r="BQ8" s="9">
        <f t="shared" ref="BQ8" si="23">12*12.0107+16*1.00794</f>
        <v>160.25543999999999</v>
      </c>
      <c r="BR8" s="9">
        <f t="shared" si="17"/>
        <v>1.0296062336479811E-4</v>
      </c>
      <c r="BS8" s="9">
        <f>BR7+BR8+BM7</f>
        <v>2.2507703695870908E-4</v>
      </c>
      <c r="BT8" s="14">
        <f>BR8/BS8</f>
        <v>0.4574461471326659</v>
      </c>
      <c r="BU8" s="22"/>
      <c r="BV8" s="15"/>
      <c r="BW8" s="1"/>
    </row>
    <row r="9" spans="1:75" ht="18">
      <c r="A9" s="11"/>
      <c r="B9" s="9"/>
      <c r="C9" s="14"/>
      <c r="D9" s="14"/>
      <c r="E9" s="14"/>
      <c r="F9" s="9"/>
      <c r="G9" s="9"/>
      <c r="H9" s="15"/>
      <c r="I9" s="15"/>
      <c r="J9" s="14"/>
      <c r="K9" s="14"/>
      <c r="L9" s="27"/>
      <c r="M9" s="15">
        <f>SUM(L7:L8)</f>
        <v>0</v>
      </c>
      <c r="N9" s="15" t="e">
        <f>L7/L8</f>
        <v>#DIV/0!</v>
      </c>
      <c r="O9" s="1"/>
      <c r="P9" s="11"/>
      <c r="Q9" s="9"/>
      <c r="R9" s="14"/>
      <c r="S9" s="14"/>
      <c r="T9" s="14"/>
      <c r="U9" s="9"/>
      <c r="V9" s="9"/>
      <c r="W9" s="14"/>
      <c r="X9" s="15"/>
      <c r="Y9" s="14"/>
      <c r="Z9" s="14"/>
      <c r="AA9" s="27"/>
      <c r="AB9" s="25">
        <f>SUM(AA7:AA8)</f>
        <v>0</v>
      </c>
      <c r="AC9" s="15">
        <f t="shared" ref="AC9" si="24">Z7/Z8</f>
        <v>0</v>
      </c>
      <c r="AD9" s="1"/>
      <c r="AE9" s="11"/>
      <c r="AF9" s="9"/>
      <c r="AG9" s="14"/>
      <c r="AH9" s="14"/>
      <c r="AI9" s="14"/>
      <c r="AJ9" s="9"/>
      <c r="AK9" s="9"/>
      <c r="AL9" s="14"/>
      <c r="AM9" s="15"/>
      <c r="AN9" s="14"/>
      <c r="AO9" s="14"/>
      <c r="AP9" s="27"/>
      <c r="AQ9" s="25">
        <f>SUM(AP7:AP8)</f>
        <v>50.662063389978989</v>
      </c>
      <c r="AR9" s="15">
        <f t="shared" ref="AR9" si="25">AO7/AO8</f>
        <v>0</v>
      </c>
      <c r="AS9" s="1"/>
      <c r="AT9" s="11"/>
      <c r="AU9" s="9"/>
      <c r="AV9" s="14"/>
      <c r="AW9" s="14"/>
      <c r="AX9" s="14"/>
      <c r="AY9" s="9"/>
      <c r="AZ9" s="9"/>
      <c r="BA9" s="14"/>
      <c r="BB9" s="15"/>
      <c r="BC9" s="14"/>
      <c r="BD9" s="14"/>
      <c r="BE9" s="14"/>
      <c r="BF9" s="25">
        <f>SUM(BE7:BE8)</f>
        <v>67.103319904767361</v>
      </c>
      <c r="BG9" s="15">
        <f t="shared" ref="BG9" si="26">BD7/BD8</f>
        <v>0</v>
      </c>
      <c r="BH9" s="1"/>
      <c r="BI9" s="11"/>
      <c r="BJ9" s="9"/>
      <c r="BK9" s="9"/>
      <c r="BL9" s="9"/>
      <c r="BM9" s="9"/>
      <c r="BN9" s="9"/>
      <c r="BO9" s="9"/>
      <c r="BP9" s="9"/>
      <c r="BQ9" s="9"/>
      <c r="BR9" s="9"/>
      <c r="BS9" s="9"/>
      <c r="BT9" s="15"/>
      <c r="BU9" s="22">
        <f>SUM(BT7:BT8)</f>
        <v>0.90113977360754871</v>
      </c>
      <c r="BV9" s="15">
        <f t="shared" ref="BV9" si="27">BT7/BT8</f>
        <v>0.96993630672378428</v>
      </c>
      <c r="BW9" s="1"/>
    </row>
    <row r="10" spans="1:75" ht="18">
      <c r="A10" s="11"/>
      <c r="B10" s="9"/>
      <c r="C10" s="14"/>
      <c r="D10" s="14"/>
      <c r="E10" s="14"/>
      <c r="F10" s="9"/>
      <c r="G10" s="9"/>
      <c r="H10" s="15"/>
      <c r="I10" s="15"/>
      <c r="J10" s="14"/>
      <c r="K10" s="14"/>
      <c r="L10" s="27"/>
      <c r="M10" s="15"/>
      <c r="N10" s="15"/>
      <c r="O10" s="1"/>
      <c r="P10" s="11"/>
      <c r="Q10" s="9"/>
      <c r="R10" s="14"/>
      <c r="S10" s="14"/>
      <c r="T10" s="14"/>
      <c r="U10" s="9"/>
      <c r="V10" s="9"/>
      <c r="W10" s="14"/>
      <c r="X10" s="15"/>
      <c r="Y10" s="14"/>
      <c r="Z10" s="14"/>
      <c r="AA10" s="27"/>
      <c r="AB10" s="25"/>
      <c r="AC10" s="15"/>
      <c r="AD10" s="1"/>
      <c r="AE10" s="11"/>
      <c r="AF10" s="9"/>
      <c r="AG10" s="14"/>
      <c r="AH10" s="14"/>
      <c r="AI10" s="14"/>
      <c r="AJ10" s="9"/>
      <c r="AK10" s="9"/>
      <c r="AL10" s="14"/>
      <c r="AM10" s="15"/>
      <c r="AN10" s="14"/>
      <c r="AO10" s="14"/>
      <c r="AP10" s="27"/>
      <c r="AQ10" s="25"/>
      <c r="AR10" s="15"/>
      <c r="AS10" s="1"/>
      <c r="AT10" s="11"/>
      <c r="AU10" s="9"/>
      <c r="AV10" s="14"/>
      <c r="AW10" s="14"/>
      <c r="AX10" s="14"/>
      <c r="AY10" s="9"/>
      <c r="AZ10" s="9"/>
      <c r="BA10" s="14"/>
      <c r="BB10" s="15"/>
      <c r="BC10" s="14"/>
      <c r="BD10" s="14"/>
      <c r="BE10" s="14"/>
      <c r="BF10" s="25"/>
      <c r="BG10" s="15"/>
      <c r="BH10" s="1"/>
      <c r="BI10" s="11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15"/>
      <c r="BU10" s="22"/>
      <c r="BV10" s="15"/>
      <c r="BW10" s="1"/>
    </row>
    <row r="11" spans="1:75" ht="18">
      <c r="A11" s="11">
        <v>3</v>
      </c>
      <c r="B11" s="12" t="s">
        <v>34</v>
      </c>
      <c r="C11" s="14">
        <v>6.4000000000000003E-3</v>
      </c>
      <c r="D11" s="14">
        <v>93.123000000000005</v>
      </c>
      <c r="E11" s="14">
        <f t="shared" ref="E11:E12" si="28">C11/D11</f>
        <v>6.8726308216015378E-5</v>
      </c>
      <c r="F11" s="12" t="s">
        <v>35</v>
      </c>
      <c r="G11" s="12" t="s">
        <v>36</v>
      </c>
      <c r="H11" s="15">
        <v>0</v>
      </c>
      <c r="I11" s="14">
        <f t="shared" ref="I11" si="29">12.0107*6+6*1.00794</f>
        <v>78.111840000000001</v>
      </c>
      <c r="J11" s="14">
        <f t="shared" si="1"/>
        <v>0</v>
      </c>
      <c r="K11" s="14"/>
      <c r="L11" s="27">
        <f t="shared" ref="L11" si="30">100*J11/K12</f>
        <v>0</v>
      </c>
      <c r="M11" s="15"/>
      <c r="N11" s="15"/>
      <c r="O11" s="1"/>
      <c r="P11" s="11">
        <v>3</v>
      </c>
      <c r="Q11" s="12" t="s">
        <v>34</v>
      </c>
      <c r="R11" s="14">
        <v>6.4000000000000003E-3</v>
      </c>
      <c r="S11" s="14">
        <v>93.123000000000005</v>
      </c>
      <c r="T11" s="14">
        <f t="shared" ref="T11:T12" si="31">R11/S11</f>
        <v>6.8726308216015378E-5</v>
      </c>
      <c r="U11" s="12" t="s">
        <v>35</v>
      </c>
      <c r="V11" s="12" t="s">
        <v>36</v>
      </c>
      <c r="W11" s="14">
        <v>0</v>
      </c>
      <c r="X11" s="14">
        <f t="shared" ref="X11" si="32">12.0107*6+6*1.00794</f>
        <v>78.111840000000001</v>
      </c>
      <c r="Y11" s="14">
        <f>W11/X11</f>
        <v>0</v>
      </c>
      <c r="Z11" s="14"/>
      <c r="AA11" s="27">
        <f>100*Y11/Z12</f>
        <v>0</v>
      </c>
      <c r="AB11" s="25"/>
      <c r="AC11" s="15"/>
      <c r="AD11" s="1"/>
      <c r="AE11" s="11">
        <v>3</v>
      </c>
      <c r="AF11" s="12" t="s">
        <v>34</v>
      </c>
      <c r="AG11" s="14">
        <v>1.66E-2</v>
      </c>
      <c r="AH11" s="14">
        <v>93.123000000000005</v>
      </c>
      <c r="AI11" s="14">
        <f t="shared" ref="AI11:AI12" si="33">AG11/AH11</f>
        <v>1.7825886193528987E-4</v>
      </c>
      <c r="AJ11" s="12" t="s">
        <v>35</v>
      </c>
      <c r="AK11" s="12" t="s">
        <v>36</v>
      </c>
      <c r="AL11" s="14">
        <v>8.9999999999999993E-3</v>
      </c>
      <c r="AM11" s="14">
        <f t="shared" ref="AM11" si="34">12.0107*6+6*1.00794</f>
        <v>78.111840000000001</v>
      </c>
      <c r="AN11" s="14">
        <f>AL11/AM11</f>
        <v>1.1521940847891944E-4</v>
      </c>
      <c r="AO11" s="14"/>
      <c r="AP11" s="27">
        <f>100*AN11/AO12</f>
        <v>20.329168007645684</v>
      </c>
      <c r="AQ11" s="25"/>
      <c r="AR11" s="15"/>
      <c r="AS11" s="1"/>
      <c r="AT11" s="11">
        <v>3</v>
      </c>
      <c r="AU11" s="12" t="s">
        <v>34</v>
      </c>
      <c r="AV11" s="14">
        <v>6.7000000000000002E-3</v>
      </c>
      <c r="AW11" s="14">
        <v>93.123000000000005</v>
      </c>
      <c r="AX11" s="14">
        <f t="shared" ref="AX11:AX12" si="35">AV11/AW11</f>
        <v>7.1947853913641098E-5</v>
      </c>
      <c r="AY11" s="12" t="s">
        <v>35</v>
      </c>
      <c r="AZ11" s="9" t="s">
        <v>20</v>
      </c>
      <c r="BA11" s="14">
        <v>0</v>
      </c>
      <c r="BB11" s="14">
        <f t="shared" ref="BB11" si="36">12.0107*6+6*1.00794</f>
        <v>78.111840000000001</v>
      </c>
      <c r="BC11" s="14">
        <f>BA11/BB11</f>
        <v>0</v>
      </c>
      <c r="BD11" s="14"/>
      <c r="BE11" s="14">
        <f>100*BC11/BD12</f>
        <v>0</v>
      </c>
      <c r="BF11" s="25"/>
      <c r="BG11" s="15"/>
      <c r="BH11" s="1"/>
      <c r="BI11" s="11">
        <v>3</v>
      </c>
      <c r="BJ11" s="9" t="s">
        <v>18</v>
      </c>
      <c r="BK11" s="9">
        <v>5.1000000000000004E-3</v>
      </c>
      <c r="BL11" s="9">
        <v>184.26</v>
      </c>
      <c r="BM11" s="9">
        <f t="shared" ref="BM11" si="37">BK11/BL11</f>
        <v>2.7678280690328885E-5</v>
      </c>
      <c r="BN11" s="12" t="s">
        <v>35</v>
      </c>
      <c r="BO11" s="9" t="s">
        <v>20</v>
      </c>
      <c r="BP11" s="9">
        <v>0</v>
      </c>
      <c r="BQ11" s="9">
        <f t="shared" ref="BQ11" si="38">12.0107*12+10*1.00794</f>
        <v>154.20779999999999</v>
      </c>
      <c r="BR11" s="9">
        <f t="shared" ref="BR11:BR12" si="39">BP11/BQ11</f>
        <v>0</v>
      </c>
      <c r="BS11" s="9"/>
      <c r="BT11" s="14">
        <f>BR11/BS12</f>
        <v>0</v>
      </c>
      <c r="BU11" s="22"/>
      <c r="BV11" s="15"/>
      <c r="BW11" s="1"/>
    </row>
    <row r="12" spans="1:75" ht="18.75">
      <c r="A12" s="11"/>
      <c r="B12" s="13"/>
      <c r="C12" s="14">
        <v>6.4000000000000003E-3</v>
      </c>
      <c r="D12" s="14">
        <v>93.123000000000005</v>
      </c>
      <c r="E12" s="14">
        <f t="shared" si="28"/>
        <v>6.8726308216015378E-5</v>
      </c>
      <c r="F12" s="12" t="s">
        <v>37</v>
      </c>
      <c r="G12" s="12" t="s">
        <v>38</v>
      </c>
      <c r="H12" s="15">
        <v>0</v>
      </c>
      <c r="I12" s="14">
        <f t="shared" ref="I12" si="40">6*12.0107+12*1.00794</f>
        <v>84.159480000000002</v>
      </c>
      <c r="J12" s="14">
        <f t="shared" si="1"/>
        <v>0</v>
      </c>
      <c r="K12" s="14">
        <f>J11+J12+E12</f>
        <v>6.8726308216015378E-5</v>
      </c>
      <c r="L12" s="27">
        <f t="shared" ref="L12" si="41">100*J12/K12</f>
        <v>0</v>
      </c>
      <c r="M12" s="15"/>
      <c r="N12" s="15"/>
      <c r="O12" s="3"/>
      <c r="P12" s="11"/>
      <c r="Q12" s="13"/>
      <c r="R12" s="14">
        <v>6.4000000000000003E-3</v>
      </c>
      <c r="S12" s="14">
        <v>93.123000000000005</v>
      </c>
      <c r="T12" s="14">
        <f t="shared" si="31"/>
        <v>6.8726308216015378E-5</v>
      </c>
      <c r="U12" s="12" t="s">
        <v>37</v>
      </c>
      <c r="V12" s="12" t="s">
        <v>38</v>
      </c>
      <c r="W12" s="14">
        <v>4.1399999999999999E-2</v>
      </c>
      <c r="X12" s="14">
        <f t="shared" ref="X12" si="42">6*12.0107+12*1.00794</f>
        <v>84.159480000000002</v>
      </c>
      <c r="Y12" s="14">
        <f>W12/X12</f>
        <v>4.9192319154063211E-4</v>
      </c>
      <c r="Z12" s="14">
        <f>Y11+Y12+T12</f>
        <v>5.606494997566475E-4</v>
      </c>
      <c r="AA12" s="27">
        <f>100*Y12/Z12</f>
        <v>87.741662438681146</v>
      </c>
      <c r="AB12" s="25"/>
      <c r="AC12" s="15"/>
      <c r="AD12" s="1"/>
      <c r="AE12" s="11"/>
      <c r="AF12" s="13"/>
      <c r="AG12" s="14">
        <v>1.66E-2</v>
      </c>
      <c r="AH12" s="14">
        <v>93.123000000000005</v>
      </c>
      <c r="AI12" s="14">
        <f t="shared" si="33"/>
        <v>1.7825886193528987E-4</v>
      </c>
      <c r="AJ12" s="12" t="s">
        <v>37</v>
      </c>
      <c r="AK12" s="12" t="s">
        <v>38</v>
      </c>
      <c r="AL12" s="14">
        <v>2.3E-2</v>
      </c>
      <c r="AM12" s="14">
        <f t="shared" ref="AM12" si="43">6*12.0107+12*1.00794</f>
        <v>84.159480000000002</v>
      </c>
      <c r="AN12" s="14">
        <f>AL12/AM12</f>
        <v>2.7329066196701786E-4</v>
      </c>
      <c r="AO12" s="14">
        <f>AN11+AN12+AI12</f>
        <v>5.6676893238122718E-4</v>
      </c>
      <c r="AP12" s="27">
        <f>100*AN12/AO12</f>
        <v>48.219061835096085</v>
      </c>
      <c r="AQ12" s="25"/>
      <c r="AR12" s="15"/>
      <c r="AS12" s="1"/>
      <c r="AT12" s="11"/>
      <c r="AU12" s="13"/>
      <c r="AV12" s="14">
        <v>6.7000000000000002E-3</v>
      </c>
      <c r="AW12" s="14">
        <v>93.123000000000005</v>
      </c>
      <c r="AX12" s="14">
        <f t="shared" si="35"/>
        <v>7.1947853913641098E-5</v>
      </c>
      <c r="AY12" s="12" t="s">
        <v>37</v>
      </c>
      <c r="AZ12" s="9" t="s">
        <v>23</v>
      </c>
      <c r="BA12" s="14">
        <v>3.8E-3</v>
      </c>
      <c r="BB12" s="14">
        <f t="shared" ref="BB12" si="44">6*12.0107+12*1.00794</f>
        <v>84.159480000000002</v>
      </c>
      <c r="BC12" s="14">
        <f>BA12/BB12</f>
        <v>4.5152370238029034E-5</v>
      </c>
      <c r="BD12" s="14">
        <f>BC11+BC12+AX12</f>
        <v>1.1710022415167013E-4</v>
      </c>
      <c r="BE12" s="14">
        <f>100*BC12/BD12</f>
        <v>38.558739374868267</v>
      </c>
      <c r="BF12" s="25"/>
      <c r="BG12" s="15"/>
      <c r="BH12" s="1"/>
      <c r="BI12" s="11"/>
      <c r="BJ12" s="10"/>
      <c r="BK12" s="9">
        <v>5.1000000000000004E-3</v>
      </c>
      <c r="BL12" s="9"/>
      <c r="BM12" s="9"/>
      <c r="BN12" s="12" t="s">
        <v>37</v>
      </c>
      <c r="BO12" s="9" t="s">
        <v>23</v>
      </c>
      <c r="BP12" s="9">
        <v>0</v>
      </c>
      <c r="BQ12" s="9">
        <f t="shared" ref="BQ12" si="45">12*12.0107+16*1.00794</f>
        <v>160.25543999999999</v>
      </c>
      <c r="BR12" s="9">
        <f t="shared" si="39"/>
        <v>0</v>
      </c>
      <c r="BS12" s="9">
        <f>BR11+BR12+BM11</f>
        <v>2.7678280690328885E-5</v>
      </c>
      <c r="BT12" s="14">
        <f>BR12/BS12</f>
        <v>0</v>
      </c>
      <c r="BU12" s="22"/>
      <c r="BV12" s="15"/>
      <c r="BW12" s="1"/>
    </row>
    <row r="13" spans="1:75" ht="18">
      <c r="A13" s="11"/>
      <c r="B13" s="9"/>
      <c r="C13" s="14"/>
      <c r="D13" s="14"/>
      <c r="E13" s="14"/>
      <c r="F13" s="9"/>
      <c r="G13" s="9"/>
      <c r="H13" s="15"/>
      <c r="I13" s="15"/>
      <c r="J13" s="14"/>
      <c r="K13" s="14"/>
      <c r="L13" s="27"/>
      <c r="M13" s="15">
        <f>SUM(L11:L12)</f>
        <v>0</v>
      </c>
      <c r="N13" s="15" t="e">
        <f>L11/L12</f>
        <v>#DIV/0!</v>
      </c>
      <c r="O13" s="2"/>
      <c r="P13" s="11"/>
      <c r="Q13" s="9"/>
      <c r="R13" s="14"/>
      <c r="S13" s="14"/>
      <c r="T13" s="14"/>
      <c r="U13" s="9"/>
      <c r="V13" s="9"/>
      <c r="W13" s="14"/>
      <c r="X13" s="15"/>
      <c r="Y13" s="14"/>
      <c r="Z13" s="14"/>
      <c r="AA13" s="27"/>
      <c r="AB13" s="25">
        <f>SUM(AA11:AA12)</f>
        <v>87.741662438681146</v>
      </c>
      <c r="AC13" s="15">
        <f t="shared" ref="AC13" si="46">Z11/Z12</f>
        <v>0</v>
      </c>
      <c r="AD13" s="1"/>
      <c r="AE13" s="11"/>
      <c r="AF13" s="9"/>
      <c r="AG13" s="14"/>
      <c r="AH13" s="14"/>
      <c r="AI13" s="14"/>
      <c r="AJ13" s="9"/>
      <c r="AK13" s="9"/>
      <c r="AL13" s="14"/>
      <c r="AM13" s="15"/>
      <c r="AN13" s="14"/>
      <c r="AO13" s="14"/>
      <c r="AP13" s="27"/>
      <c r="AQ13" s="25">
        <f>SUM(AP11:AP12)</f>
        <v>68.548229842741762</v>
      </c>
      <c r="AR13" s="15">
        <f t="shared" ref="AR13" si="47">AO11/AO12</f>
        <v>0</v>
      </c>
      <c r="AS13" s="1"/>
      <c r="AT13" s="11"/>
      <c r="AU13" s="9"/>
      <c r="AV13" s="14"/>
      <c r="AW13" s="14"/>
      <c r="AX13" s="14"/>
      <c r="AY13" s="9"/>
      <c r="AZ13" s="9"/>
      <c r="BA13" s="14"/>
      <c r="BB13" s="15"/>
      <c r="BC13" s="14"/>
      <c r="BD13" s="14"/>
      <c r="BE13" s="14"/>
      <c r="BF13" s="25">
        <f>SUM(BE11:BE12)</f>
        <v>38.558739374868267</v>
      </c>
      <c r="BG13" s="15">
        <f t="shared" ref="BG13" si="48">BD11/BD12</f>
        <v>0</v>
      </c>
      <c r="BH13" s="1"/>
      <c r="BI13" s="11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15"/>
      <c r="BU13" s="22">
        <f t="shared" ref="BU13" si="49">SUM(BT11:BT12)</f>
        <v>0</v>
      </c>
      <c r="BV13" s="15" t="e">
        <f t="shared" ref="BV13" si="50">BT11/BT12</f>
        <v>#DIV/0!</v>
      </c>
      <c r="BW13" s="1"/>
    </row>
    <row r="14" spans="1:75" ht="18">
      <c r="A14" s="11"/>
      <c r="B14" s="9"/>
      <c r="C14" s="14"/>
      <c r="D14" s="14"/>
      <c r="E14" s="14"/>
      <c r="F14" s="9"/>
      <c r="G14" s="9"/>
      <c r="H14" s="15"/>
      <c r="I14" s="15"/>
      <c r="J14" s="14"/>
      <c r="K14" s="14"/>
      <c r="L14" s="27"/>
      <c r="M14" s="15"/>
      <c r="N14" s="15"/>
      <c r="O14" s="2"/>
      <c r="P14" s="11"/>
      <c r="Q14" s="9"/>
      <c r="R14" s="14"/>
      <c r="S14" s="14"/>
      <c r="T14" s="14"/>
      <c r="U14" s="9"/>
      <c r="V14" s="9"/>
      <c r="W14" s="14"/>
      <c r="X14" s="15"/>
      <c r="Y14" s="14"/>
      <c r="Z14" s="14"/>
      <c r="AA14" s="27"/>
      <c r="AB14" s="25"/>
      <c r="AC14" s="15"/>
      <c r="AD14" s="1"/>
      <c r="AE14" s="11"/>
      <c r="AF14" s="9"/>
      <c r="AG14" s="14"/>
      <c r="AH14" s="14"/>
      <c r="AI14" s="14"/>
      <c r="AJ14" s="9"/>
      <c r="AK14" s="9"/>
      <c r="AL14" s="14"/>
      <c r="AM14" s="15"/>
      <c r="AN14" s="14"/>
      <c r="AO14" s="14"/>
      <c r="AP14" s="27"/>
      <c r="AQ14" s="25"/>
      <c r="AR14" s="15"/>
      <c r="AS14" s="1"/>
      <c r="AT14" s="11"/>
      <c r="AU14" s="9"/>
      <c r="AV14" s="14"/>
      <c r="AW14" s="14"/>
      <c r="AX14" s="14"/>
      <c r="AY14" s="9"/>
      <c r="AZ14" s="9"/>
      <c r="BA14" s="14"/>
      <c r="BB14" s="15"/>
      <c r="BC14" s="14"/>
      <c r="BD14" s="14"/>
      <c r="BE14" s="14"/>
      <c r="BF14" s="25"/>
      <c r="BG14" s="15"/>
      <c r="BH14" s="1"/>
      <c r="BI14" s="11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15"/>
      <c r="BU14" s="22"/>
      <c r="BV14" s="15"/>
      <c r="BW14" s="1"/>
    </row>
    <row r="15" spans="1:75" ht="18">
      <c r="A15" s="11">
        <v>4</v>
      </c>
      <c r="B15" s="12" t="s">
        <v>34</v>
      </c>
      <c r="C15" s="14">
        <v>7.4000000000000003E-3</v>
      </c>
      <c r="D15" s="14">
        <v>93.123000000000005</v>
      </c>
      <c r="E15" s="14">
        <f t="shared" ref="E15:E16" si="51">C15/D15</f>
        <v>7.9464793874767773E-5</v>
      </c>
      <c r="F15" s="12" t="s">
        <v>35</v>
      </c>
      <c r="G15" s="12" t="s">
        <v>36</v>
      </c>
      <c r="H15" s="14">
        <v>0</v>
      </c>
      <c r="I15" s="14">
        <f t="shared" ref="I15" si="52">12.0107*6+6*1.00794</f>
        <v>78.111840000000001</v>
      </c>
      <c r="J15" s="14">
        <f t="shared" si="1"/>
        <v>0</v>
      </c>
      <c r="K15" s="14"/>
      <c r="L15" s="27">
        <f t="shared" ref="L15" si="53">100*J15/K16</f>
        <v>0</v>
      </c>
      <c r="M15" s="15"/>
      <c r="N15" s="15"/>
      <c r="O15" s="5"/>
      <c r="P15" s="11">
        <v>4</v>
      </c>
      <c r="Q15" s="12" t="s">
        <v>34</v>
      </c>
      <c r="R15" s="14">
        <v>5.5500000000000001E-2</v>
      </c>
      <c r="S15" s="14">
        <v>93.123000000000005</v>
      </c>
      <c r="T15" s="14">
        <f t="shared" ref="T15:T16" si="54">R15/S15</f>
        <v>5.9598595406075829E-4</v>
      </c>
      <c r="U15" s="12" t="s">
        <v>35</v>
      </c>
      <c r="V15" s="12" t="s">
        <v>36</v>
      </c>
      <c r="W15" s="14">
        <v>0</v>
      </c>
      <c r="X15" s="14">
        <f t="shared" ref="X15" si="55">12.0107*6+6*1.00794</f>
        <v>78.111840000000001</v>
      </c>
      <c r="Y15" s="14">
        <f t="shared" ref="Y15:Y16" si="56">W15/X15</f>
        <v>0</v>
      </c>
      <c r="Z15" s="14"/>
      <c r="AA15" s="27">
        <f t="shared" ref="AA15" si="57">100*Y15/Z16</f>
        <v>0</v>
      </c>
      <c r="AB15" s="25"/>
      <c r="AC15" s="15"/>
      <c r="AD15" s="1"/>
      <c r="AE15" s="11">
        <v>4</v>
      </c>
      <c r="AF15" s="12" t="s">
        <v>34</v>
      </c>
      <c r="AG15" s="14">
        <v>1.9900000000000001E-2</v>
      </c>
      <c r="AH15" s="14">
        <v>93.123000000000005</v>
      </c>
      <c r="AI15" s="14">
        <f t="shared" ref="AI15:AI16" si="58">AG15/AH15</f>
        <v>2.1369586460917282E-4</v>
      </c>
      <c r="AJ15" s="12" t="s">
        <v>35</v>
      </c>
      <c r="AK15" s="12" t="s">
        <v>36</v>
      </c>
      <c r="AL15" s="14">
        <v>0</v>
      </c>
      <c r="AM15" s="14">
        <f t="shared" ref="AM15" si="59">12.0107*6+6*1.00794</f>
        <v>78.111840000000001</v>
      </c>
      <c r="AN15" s="14">
        <f t="shared" ref="AN15:AN16" si="60">AL15/AM15</f>
        <v>0</v>
      </c>
      <c r="AO15" s="14"/>
      <c r="AP15" s="27">
        <f t="shared" ref="AP15" si="61">100*AN15/AO16</f>
        <v>0</v>
      </c>
      <c r="AQ15" s="25"/>
      <c r="AR15" s="15"/>
      <c r="AS15" s="1"/>
      <c r="AT15" s="11">
        <v>4</v>
      </c>
      <c r="AU15" s="12" t="s">
        <v>34</v>
      </c>
      <c r="AV15" s="14">
        <v>6.0000000000000001E-3</v>
      </c>
      <c r="AW15" s="14">
        <v>93.123000000000005</v>
      </c>
      <c r="AX15" s="14">
        <f t="shared" ref="AX15:AX16" si="62">AV15/AW15</f>
        <v>6.443091395251441E-5</v>
      </c>
      <c r="AY15" s="12" t="s">
        <v>35</v>
      </c>
      <c r="AZ15" s="9" t="s">
        <v>20</v>
      </c>
      <c r="BA15" s="14">
        <v>0</v>
      </c>
      <c r="BB15" s="14">
        <f t="shared" ref="BB15" si="63">12.0107*6+6*1.00794</f>
        <v>78.111840000000001</v>
      </c>
      <c r="BC15" s="14">
        <f t="shared" ref="BC15:BC16" si="64">BA15/BB15</f>
        <v>0</v>
      </c>
      <c r="BD15" s="14"/>
      <c r="BE15" s="14">
        <f t="shared" ref="BE15" si="65">100*BC15/BD16</f>
        <v>0</v>
      </c>
      <c r="BF15" s="25"/>
      <c r="BG15" s="15"/>
      <c r="BH15" s="1"/>
      <c r="BI15" s="11">
        <v>4</v>
      </c>
      <c r="BJ15" s="9" t="s">
        <v>18</v>
      </c>
      <c r="BK15" s="9">
        <v>3.8999999999999998E-3</v>
      </c>
      <c r="BL15" s="9">
        <v>184.26</v>
      </c>
      <c r="BM15" s="9">
        <f t="shared" ref="BM15" si="66">BK15/BL15</f>
        <v>2.1165744057310324E-5</v>
      </c>
      <c r="BN15" s="12" t="s">
        <v>35</v>
      </c>
      <c r="BO15" s="9" t="s">
        <v>20</v>
      </c>
      <c r="BP15" s="9">
        <v>8.9999999999999998E-4</v>
      </c>
      <c r="BQ15" s="9">
        <f t="shared" ref="BQ15" si="67">12.0107*12+10*1.00794</f>
        <v>154.20779999999999</v>
      </c>
      <c r="BR15" s="9">
        <f t="shared" ref="BR15:BR16" si="68">BP15/BQ15</f>
        <v>5.8362806550641409E-6</v>
      </c>
      <c r="BS15" s="9"/>
      <c r="BT15" s="14">
        <f t="shared" ref="BT15" si="69">BR15/BS16</f>
        <v>0.11508185687668825</v>
      </c>
      <c r="BU15" s="22"/>
      <c r="BV15" s="15"/>
      <c r="BW15" s="1"/>
    </row>
    <row r="16" spans="1:75" ht="18.75">
      <c r="A16" s="11"/>
      <c r="B16" s="13"/>
      <c r="C16" s="14">
        <v>7.4000000000000003E-3</v>
      </c>
      <c r="D16" s="14">
        <v>93.123000000000005</v>
      </c>
      <c r="E16" s="14">
        <f t="shared" si="51"/>
        <v>7.9464793874767773E-5</v>
      </c>
      <c r="F16" s="12" t="s">
        <v>37</v>
      </c>
      <c r="G16" s="12" t="s">
        <v>38</v>
      </c>
      <c r="H16" s="14">
        <v>0</v>
      </c>
      <c r="I16" s="14">
        <f t="shared" ref="I16" si="70">6*12.0107+12*1.00794</f>
        <v>84.159480000000002</v>
      </c>
      <c r="J16" s="14">
        <f t="shared" si="1"/>
        <v>0</v>
      </c>
      <c r="K16" s="14">
        <f>J15+J16+E16</f>
        <v>7.9464793874767773E-5</v>
      </c>
      <c r="L16" s="27">
        <f t="shared" ref="L16" si="71">100*J16/K16</f>
        <v>0</v>
      </c>
      <c r="M16" s="15"/>
      <c r="N16" s="15"/>
      <c r="O16" s="5"/>
      <c r="P16" s="11"/>
      <c r="Q16" s="13"/>
      <c r="R16" s="14">
        <v>5.5500000000000001E-2</v>
      </c>
      <c r="S16" s="14">
        <v>93.123000000000005</v>
      </c>
      <c r="T16" s="14">
        <f t="shared" si="54"/>
        <v>5.9598595406075829E-4</v>
      </c>
      <c r="U16" s="12" t="s">
        <v>37</v>
      </c>
      <c r="V16" s="12" t="s">
        <v>38</v>
      </c>
      <c r="W16" s="14">
        <v>0</v>
      </c>
      <c r="X16" s="14">
        <f t="shared" ref="X16" si="72">6*12.0107+12*1.00794</f>
        <v>84.159480000000002</v>
      </c>
      <c r="Y16" s="14">
        <f t="shared" si="56"/>
        <v>0</v>
      </c>
      <c r="Z16" s="14">
        <f>Y15+Y16+T16</f>
        <v>5.9598595406075829E-4</v>
      </c>
      <c r="AA16" s="27">
        <f t="shared" ref="AA16" si="73">100*Y16/Z16</f>
        <v>0</v>
      </c>
      <c r="AB16" s="25"/>
      <c r="AC16" s="15"/>
      <c r="AD16" s="1"/>
      <c r="AE16" s="11"/>
      <c r="AF16" s="13"/>
      <c r="AG16" s="14">
        <v>1.9900000000000001E-2</v>
      </c>
      <c r="AH16" s="14">
        <v>93.123000000000005</v>
      </c>
      <c r="AI16" s="14">
        <f t="shared" si="58"/>
        <v>2.1369586460917282E-4</v>
      </c>
      <c r="AJ16" s="12" t="s">
        <v>37</v>
      </c>
      <c r="AK16" s="12" t="s">
        <v>38</v>
      </c>
      <c r="AL16" s="14">
        <v>0</v>
      </c>
      <c r="AM16" s="14">
        <f t="shared" ref="AM16" si="74">6*12.0107+12*1.00794</f>
        <v>84.159480000000002</v>
      </c>
      <c r="AN16" s="14">
        <f t="shared" si="60"/>
        <v>0</v>
      </c>
      <c r="AO16" s="14">
        <f>AN15+AN16+AI16</f>
        <v>2.1369586460917282E-4</v>
      </c>
      <c r="AP16" s="27">
        <f t="shared" ref="AP16" si="75">100*AN16/AO16</f>
        <v>0</v>
      </c>
      <c r="AQ16" s="25"/>
      <c r="AR16" s="15"/>
      <c r="AS16" s="1"/>
      <c r="AT16" s="11"/>
      <c r="AU16" s="13"/>
      <c r="AV16" s="14">
        <v>6.0000000000000001E-3</v>
      </c>
      <c r="AW16" s="14">
        <v>93.123000000000005</v>
      </c>
      <c r="AX16" s="14">
        <f t="shared" si="62"/>
        <v>6.443091395251441E-5</v>
      </c>
      <c r="AY16" s="12" t="s">
        <v>37</v>
      </c>
      <c r="AZ16" s="9" t="s">
        <v>23</v>
      </c>
      <c r="BA16" s="14">
        <v>0</v>
      </c>
      <c r="BB16" s="14">
        <f t="shared" ref="BB16" si="76">6*12.0107+12*1.00794</f>
        <v>84.159480000000002</v>
      </c>
      <c r="BC16" s="14">
        <f t="shared" si="64"/>
        <v>0</v>
      </c>
      <c r="BD16" s="14">
        <f>BC15+BC16+AX16</f>
        <v>6.443091395251441E-5</v>
      </c>
      <c r="BE16" s="14">
        <f t="shared" ref="BE16" si="77">100*BC16/BD16</f>
        <v>0</v>
      </c>
      <c r="BF16" s="25"/>
      <c r="BG16" s="15"/>
      <c r="BH16" s="1"/>
      <c r="BI16" s="11"/>
      <c r="BJ16" s="10"/>
      <c r="BK16" s="9">
        <v>3.8999999999999998E-3</v>
      </c>
      <c r="BL16" s="9"/>
      <c r="BM16" s="9"/>
      <c r="BN16" s="12" t="s">
        <v>37</v>
      </c>
      <c r="BO16" s="9" t="s">
        <v>23</v>
      </c>
      <c r="BP16" s="9">
        <v>3.8E-3</v>
      </c>
      <c r="BQ16" s="9">
        <f t="shared" ref="BQ16" si="78">12*12.0107+16*1.00794</f>
        <v>160.25543999999999</v>
      </c>
      <c r="BR16" s="9">
        <f t="shared" si="68"/>
        <v>2.3712143562801989E-5</v>
      </c>
      <c r="BS16" s="9">
        <f t="shared" ref="BS16" si="79">BR15+BR16+BM15</f>
        <v>5.0714168275176456E-5</v>
      </c>
      <c r="BT16" s="14">
        <f t="shared" ref="BT16" si="80">BR16/BS16</f>
        <v>0.46756447693550357</v>
      </c>
      <c r="BU16" s="22"/>
      <c r="BV16" s="15"/>
      <c r="BW16" s="1"/>
    </row>
    <row r="17" spans="1:75" ht="18">
      <c r="A17" s="11"/>
      <c r="B17" s="9"/>
      <c r="C17" s="14"/>
      <c r="D17" s="14"/>
      <c r="E17" s="14"/>
      <c r="F17" s="9"/>
      <c r="G17" s="9"/>
      <c r="H17" s="15"/>
      <c r="I17" s="15"/>
      <c r="J17" s="14"/>
      <c r="K17" s="14"/>
      <c r="L17" s="27"/>
      <c r="M17" s="15">
        <f>SUM(L15:L16)</f>
        <v>0</v>
      </c>
      <c r="N17" s="15" t="e">
        <f>L15/L16</f>
        <v>#DIV/0!</v>
      </c>
      <c r="O17" s="6"/>
      <c r="P17" s="11"/>
      <c r="Q17" s="9"/>
      <c r="R17" s="14"/>
      <c r="S17" s="14"/>
      <c r="T17" s="14"/>
      <c r="U17" s="9"/>
      <c r="V17" s="9"/>
      <c r="W17" s="14"/>
      <c r="X17" s="15"/>
      <c r="Y17" s="14"/>
      <c r="Z17" s="14"/>
      <c r="AA17" s="27"/>
      <c r="AB17" s="25">
        <f>SUM(AA15:AA16)</f>
        <v>0</v>
      </c>
      <c r="AC17" s="15">
        <f t="shared" ref="AC17" si="81">Z15/Z16</f>
        <v>0</v>
      </c>
      <c r="AD17" s="1"/>
      <c r="AE17" s="11"/>
      <c r="AF17" s="9"/>
      <c r="AG17" s="14"/>
      <c r="AH17" s="14"/>
      <c r="AI17" s="14"/>
      <c r="AJ17" s="9"/>
      <c r="AK17" s="9"/>
      <c r="AL17" s="14"/>
      <c r="AM17" s="15"/>
      <c r="AN17" s="14"/>
      <c r="AO17" s="14"/>
      <c r="AP17" s="27"/>
      <c r="AQ17" s="25">
        <f>SUM(AP15:AP16)</f>
        <v>0</v>
      </c>
      <c r="AR17" s="15">
        <f t="shared" ref="AR17" si="82">AO15/AO16</f>
        <v>0</v>
      </c>
      <c r="AS17" s="1"/>
      <c r="AT17" s="11"/>
      <c r="AU17" s="9"/>
      <c r="AV17" s="14"/>
      <c r="AW17" s="14"/>
      <c r="AX17" s="14"/>
      <c r="AY17" s="9"/>
      <c r="AZ17" s="9"/>
      <c r="BA17" s="14"/>
      <c r="BB17" s="15"/>
      <c r="BC17" s="14"/>
      <c r="BD17" s="14"/>
      <c r="BE17" s="14"/>
      <c r="BF17" s="25">
        <f>SUM(BE15:BE16)</f>
        <v>0</v>
      </c>
      <c r="BG17" s="15">
        <f t="shared" ref="BG17" si="83">BD15/BD16</f>
        <v>0</v>
      </c>
      <c r="BH17" s="1"/>
      <c r="BI17" s="11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15"/>
      <c r="BU17" s="22">
        <f>SUM(BT15:BT16)</f>
        <v>0.58264633381219177</v>
      </c>
      <c r="BV17" s="15">
        <f t="shared" ref="BV17" si="84">BT15/BT16</f>
        <v>0.24613045377389262</v>
      </c>
      <c r="BW17" s="1"/>
    </row>
    <row r="18" spans="1:75" ht="18">
      <c r="A18" s="11"/>
      <c r="B18" s="9"/>
      <c r="C18" s="14"/>
      <c r="D18" s="14"/>
      <c r="E18" s="14"/>
      <c r="F18" s="9"/>
      <c r="G18" s="9"/>
      <c r="H18" s="15"/>
      <c r="I18" s="15"/>
      <c r="J18" s="14"/>
      <c r="K18" s="14"/>
      <c r="L18" s="27"/>
      <c r="M18" s="15"/>
      <c r="N18" s="15"/>
      <c r="O18" s="6"/>
      <c r="P18" s="11"/>
      <c r="Q18" s="9"/>
      <c r="R18" s="14"/>
      <c r="S18" s="14"/>
      <c r="T18" s="14"/>
      <c r="U18" s="9"/>
      <c r="V18" s="9"/>
      <c r="W18" s="14"/>
      <c r="X18" s="15"/>
      <c r="Y18" s="14"/>
      <c r="Z18" s="14"/>
      <c r="AA18" s="27"/>
      <c r="AB18" s="25"/>
      <c r="AC18" s="15"/>
      <c r="AD18" s="1"/>
      <c r="AE18" s="11"/>
      <c r="AF18" s="9"/>
      <c r="AG18" s="14"/>
      <c r="AH18" s="14"/>
      <c r="AI18" s="14"/>
      <c r="AJ18" s="9"/>
      <c r="AK18" s="9"/>
      <c r="AL18" s="14"/>
      <c r="AM18" s="15"/>
      <c r="AN18" s="14"/>
      <c r="AO18" s="14"/>
      <c r="AP18" s="27"/>
      <c r="AQ18" s="25"/>
      <c r="AR18" s="15"/>
      <c r="AS18" s="1"/>
      <c r="AT18" s="11"/>
      <c r="AU18" s="9"/>
      <c r="AV18" s="14"/>
      <c r="AW18" s="14"/>
      <c r="AX18" s="14"/>
      <c r="AY18" s="9"/>
      <c r="AZ18" s="9"/>
      <c r="BA18" s="14"/>
      <c r="BB18" s="15"/>
      <c r="BC18" s="14"/>
      <c r="BD18" s="14"/>
      <c r="BE18" s="14"/>
      <c r="BF18" s="25"/>
      <c r="BG18" s="15"/>
      <c r="BH18" s="1"/>
      <c r="BI18" s="11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15"/>
      <c r="BU18" s="22"/>
      <c r="BV18" s="15"/>
      <c r="BW18" s="1"/>
    </row>
    <row r="19" spans="1:75" ht="18">
      <c r="A19" s="11">
        <v>5</v>
      </c>
      <c r="B19" s="12" t="s">
        <v>34</v>
      </c>
      <c r="C19" s="14">
        <v>5.4000000000000003E-3</v>
      </c>
      <c r="D19" s="14">
        <v>93.123000000000005</v>
      </c>
      <c r="E19" s="14">
        <f t="shared" ref="E19:E20" si="85">C19/D19</f>
        <v>5.7987822557262977E-5</v>
      </c>
      <c r="F19" s="12" t="s">
        <v>35</v>
      </c>
      <c r="G19" s="12" t="s">
        <v>36</v>
      </c>
      <c r="H19" s="15">
        <v>0</v>
      </c>
      <c r="I19" s="14">
        <f t="shared" ref="I19" si="86">12.0107*6+6*1.00794</f>
        <v>78.111840000000001</v>
      </c>
      <c r="J19" s="14">
        <f t="shared" si="1"/>
        <v>0</v>
      </c>
      <c r="K19" s="14"/>
      <c r="L19" s="27">
        <f t="shared" ref="L19" si="87">100*J19/K20</f>
        <v>0</v>
      </c>
      <c r="M19" s="15"/>
      <c r="N19" s="15"/>
      <c r="O19" s="6"/>
      <c r="P19" s="11">
        <v>5</v>
      </c>
      <c r="Q19" s="12" t="s">
        <v>34</v>
      </c>
      <c r="R19" s="14">
        <v>5.16E-2</v>
      </c>
      <c r="S19" s="14">
        <v>93.123000000000005</v>
      </c>
      <c r="T19" s="14">
        <f t="shared" ref="T19:T20" si="88">R19/S19</f>
        <v>5.5410585999162397E-4</v>
      </c>
      <c r="U19" s="12" t="s">
        <v>35</v>
      </c>
      <c r="V19" s="12" t="s">
        <v>36</v>
      </c>
      <c r="W19" s="14">
        <v>0</v>
      </c>
      <c r="X19" s="14">
        <f t="shared" ref="X19" si="89">12.0107*6+6*1.00794</f>
        <v>78.111840000000001</v>
      </c>
      <c r="Y19" s="14">
        <f>W19/X19</f>
        <v>0</v>
      </c>
      <c r="Z19" s="14"/>
      <c r="AA19" s="27">
        <f t="shared" ref="AA19" si="90">100*Y19/Z20</f>
        <v>0</v>
      </c>
      <c r="AB19" s="25"/>
      <c r="AC19" s="15"/>
      <c r="AD19" s="1"/>
      <c r="AE19" s="11">
        <v>5</v>
      </c>
      <c r="AF19" s="12" t="s">
        <v>34</v>
      </c>
      <c r="AG19" s="14">
        <v>2.0299999999999999E-2</v>
      </c>
      <c r="AH19" s="14">
        <v>93.123000000000005</v>
      </c>
      <c r="AI19" s="14">
        <f t="shared" ref="AI19:AI20" si="91">AG19/AH19</f>
        <v>2.1799125887267374E-4</v>
      </c>
      <c r="AJ19" s="12" t="s">
        <v>35</v>
      </c>
      <c r="AK19" s="12" t="s">
        <v>36</v>
      </c>
      <c r="AL19" s="14">
        <v>0</v>
      </c>
      <c r="AM19" s="14">
        <f t="shared" ref="AM19" si="92">12.0107*6+6*1.00794</f>
        <v>78.111840000000001</v>
      </c>
      <c r="AN19" s="14">
        <f>AL19/AM19</f>
        <v>0</v>
      </c>
      <c r="AO19" s="14"/>
      <c r="AP19" s="27">
        <f t="shared" ref="AP19" si="93">100*AN19/AO20</f>
        <v>0</v>
      </c>
      <c r="AQ19" s="25"/>
      <c r="AR19" s="15"/>
      <c r="AS19" s="1"/>
      <c r="AT19" s="11">
        <v>5</v>
      </c>
      <c r="AU19" s="12" t="s">
        <v>34</v>
      </c>
      <c r="AV19" s="14">
        <v>6.1999999999999998E-3</v>
      </c>
      <c r="AW19" s="14">
        <v>93.123000000000005</v>
      </c>
      <c r="AX19" s="14">
        <f t="shared" ref="AX19:AX20" si="94">AV19/AW19</f>
        <v>6.6578611084264894E-5</v>
      </c>
      <c r="AY19" s="12" t="s">
        <v>35</v>
      </c>
      <c r="AZ19" s="9" t="s">
        <v>20</v>
      </c>
      <c r="BA19" s="14">
        <v>0</v>
      </c>
      <c r="BB19" s="14">
        <f t="shared" ref="BB19" si="95">12.0107*6+6*1.00794</f>
        <v>78.111840000000001</v>
      </c>
      <c r="BC19" s="14">
        <f>BA19/BB19</f>
        <v>0</v>
      </c>
      <c r="BD19" s="14"/>
      <c r="BE19" s="14">
        <f t="shared" ref="BE19" si="96">100*BC19/BD20</f>
        <v>0</v>
      </c>
      <c r="BF19" s="25"/>
      <c r="BG19" s="15"/>
      <c r="BH19" s="1"/>
      <c r="BI19" s="11">
        <v>5</v>
      </c>
      <c r="BJ19" s="9" t="s">
        <v>18</v>
      </c>
      <c r="BK19" s="9">
        <v>5.4999999999999997E-3</v>
      </c>
      <c r="BL19" s="9">
        <v>184.26</v>
      </c>
      <c r="BM19" s="9">
        <f t="shared" ref="BM19" si="97">BK19/BL19</f>
        <v>2.9849126234668404E-5</v>
      </c>
      <c r="BN19" s="12" t="s">
        <v>35</v>
      </c>
      <c r="BO19" s="9" t="s">
        <v>20</v>
      </c>
      <c r="BP19" s="9">
        <v>0</v>
      </c>
      <c r="BQ19" s="9">
        <f t="shared" ref="BQ19" si="98">12.0107*12+10*1.00794</f>
        <v>154.20779999999999</v>
      </c>
      <c r="BR19" s="9">
        <f t="shared" ref="BR19:BR20" si="99">BP19/BQ19</f>
        <v>0</v>
      </c>
      <c r="BS19" s="9"/>
      <c r="BT19" s="14">
        <f t="shared" ref="BT19" si="100">BR19/BS20</f>
        <v>0</v>
      </c>
      <c r="BU19" s="22"/>
      <c r="BV19" s="15"/>
      <c r="BW19" s="1"/>
    </row>
    <row r="20" spans="1:75" ht="18.75">
      <c r="A20" s="11"/>
      <c r="B20" s="13"/>
      <c r="C20" s="14">
        <v>5.4000000000000003E-3</v>
      </c>
      <c r="D20" s="14">
        <v>93.123000000000005</v>
      </c>
      <c r="E20" s="14">
        <f t="shared" si="85"/>
        <v>5.7987822557262977E-5</v>
      </c>
      <c r="F20" s="12" t="s">
        <v>37</v>
      </c>
      <c r="G20" s="12" t="s">
        <v>38</v>
      </c>
      <c r="H20" s="15">
        <v>0</v>
      </c>
      <c r="I20" s="14">
        <f t="shared" ref="I20" si="101">6*12.0107+12*1.00794</f>
        <v>84.159480000000002</v>
      </c>
      <c r="J20" s="14">
        <f t="shared" si="1"/>
        <v>0</v>
      </c>
      <c r="K20" s="14">
        <f>J19+J20+E20</f>
        <v>5.7987822557262977E-5</v>
      </c>
      <c r="L20" s="27">
        <f t="shared" ref="L20" si="102">100*J20/K20</f>
        <v>0</v>
      </c>
      <c r="M20" s="15"/>
      <c r="N20" s="15"/>
      <c r="O20" s="6"/>
      <c r="P20" s="11"/>
      <c r="Q20" s="13"/>
      <c r="R20" s="14">
        <v>5.16E-2</v>
      </c>
      <c r="S20" s="14">
        <v>93.123000000000005</v>
      </c>
      <c r="T20" s="14">
        <f t="shared" si="88"/>
        <v>5.5410585999162397E-4</v>
      </c>
      <c r="U20" s="12" t="s">
        <v>37</v>
      </c>
      <c r="V20" s="12" t="s">
        <v>38</v>
      </c>
      <c r="W20" s="14">
        <v>2.63E-2</v>
      </c>
      <c r="X20" s="14">
        <f t="shared" ref="X20" si="103">6*12.0107+12*1.00794</f>
        <v>84.159480000000002</v>
      </c>
      <c r="Y20" s="14">
        <f>W20/X20</f>
        <v>3.1250193085793779E-4</v>
      </c>
      <c r="Z20" s="14">
        <f>Y19+Y20+T20</f>
        <v>8.6660779084956176E-4</v>
      </c>
      <c r="AA20" s="27">
        <f>100*Y20/Z20</f>
        <v>36.0603648106582</v>
      </c>
      <c r="AB20" s="25"/>
      <c r="AC20" s="15"/>
      <c r="AD20" s="1"/>
      <c r="AE20" s="11"/>
      <c r="AF20" s="13"/>
      <c r="AG20" s="14">
        <v>2.0299999999999999E-2</v>
      </c>
      <c r="AH20" s="14">
        <v>93.123000000000005</v>
      </c>
      <c r="AI20" s="14">
        <f t="shared" si="91"/>
        <v>2.1799125887267374E-4</v>
      </c>
      <c r="AJ20" s="12" t="s">
        <v>37</v>
      </c>
      <c r="AK20" s="12" t="s">
        <v>38</v>
      </c>
      <c r="AL20" s="14">
        <v>0</v>
      </c>
      <c r="AM20" s="14">
        <f t="shared" ref="AM20" si="104">6*12.0107+12*1.00794</f>
        <v>84.159480000000002</v>
      </c>
      <c r="AN20" s="14">
        <f>AL20/AM20</f>
        <v>0</v>
      </c>
      <c r="AO20" s="14">
        <f>AN19+AN20+AI20</f>
        <v>2.1799125887267374E-4</v>
      </c>
      <c r="AP20" s="27">
        <f>100*AN20/AO20</f>
        <v>0</v>
      </c>
      <c r="AQ20" s="25"/>
      <c r="AR20" s="15"/>
      <c r="AS20" s="1"/>
      <c r="AT20" s="11"/>
      <c r="AU20" s="13"/>
      <c r="AV20" s="14">
        <v>6.1999999999999998E-3</v>
      </c>
      <c r="AW20" s="14">
        <v>93.123000000000005</v>
      </c>
      <c r="AX20" s="14">
        <f t="shared" si="94"/>
        <v>6.6578611084264894E-5</v>
      </c>
      <c r="AY20" s="12" t="s">
        <v>37</v>
      </c>
      <c r="AZ20" s="9" t="s">
        <v>23</v>
      </c>
      <c r="BA20" s="14">
        <v>0</v>
      </c>
      <c r="BB20" s="14">
        <f t="shared" ref="BB20" si="105">6*12.0107+12*1.00794</f>
        <v>84.159480000000002</v>
      </c>
      <c r="BC20" s="14">
        <f>BA20/BB20</f>
        <v>0</v>
      </c>
      <c r="BD20" s="14">
        <f>BC19+BC20+AX20</f>
        <v>6.6578611084264894E-5</v>
      </c>
      <c r="BE20" s="14">
        <f>100*BC20/BD20</f>
        <v>0</v>
      </c>
      <c r="BF20" s="25"/>
      <c r="BG20" s="15"/>
      <c r="BH20" s="1"/>
      <c r="BI20" s="11"/>
      <c r="BJ20" s="10"/>
      <c r="BK20" s="9">
        <v>5.4999999999999997E-3</v>
      </c>
      <c r="BL20" s="9"/>
      <c r="BM20" s="9"/>
      <c r="BN20" s="12" t="s">
        <v>37</v>
      </c>
      <c r="BO20" s="9" t="s">
        <v>23</v>
      </c>
      <c r="BP20" s="9">
        <v>8.0000000000000004E-4</v>
      </c>
      <c r="BQ20" s="9">
        <f t="shared" ref="BQ20" si="106">12*12.0107+16*1.00794</f>
        <v>160.25543999999999</v>
      </c>
      <c r="BR20" s="9">
        <f t="shared" si="99"/>
        <v>4.9920302237477868E-6</v>
      </c>
      <c r="BS20" s="9">
        <f t="shared" ref="BS20" si="107">BR19+BR20+BM19</f>
        <v>3.484115645841619E-5</v>
      </c>
      <c r="BT20" s="14">
        <f t="shared" ref="BT20" si="108">BR20/BS20</f>
        <v>0.14327969364925938</v>
      </c>
      <c r="BU20" s="22"/>
      <c r="BV20" s="15"/>
      <c r="BW20" s="1"/>
    </row>
    <row r="21" spans="1:75" ht="18">
      <c r="A21" s="11"/>
      <c r="B21" s="9"/>
      <c r="C21" s="14"/>
      <c r="D21" s="14"/>
      <c r="E21" s="14"/>
      <c r="F21" s="9"/>
      <c r="G21" s="9"/>
      <c r="H21" s="15"/>
      <c r="I21" s="15"/>
      <c r="J21" s="14"/>
      <c r="K21" s="14"/>
      <c r="L21" s="27"/>
      <c r="M21" s="15">
        <f>SUM(L19:L20)</f>
        <v>0</v>
      </c>
      <c r="N21" s="15" t="e">
        <f t="shared" ref="N21" si="109">L19/L20</f>
        <v>#DIV/0!</v>
      </c>
      <c r="O21" s="6"/>
      <c r="P21" s="11"/>
      <c r="Q21" s="9"/>
      <c r="R21" s="14"/>
      <c r="S21" s="14"/>
      <c r="T21" s="14"/>
      <c r="U21" s="9"/>
      <c r="V21" s="9"/>
      <c r="W21" s="14"/>
      <c r="X21" s="15"/>
      <c r="Y21" s="14"/>
      <c r="Z21" s="14"/>
      <c r="AA21" s="27"/>
      <c r="AB21" s="25">
        <f>SUM(AA19:AA20)</f>
        <v>36.0603648106582</v>
      </c>
      <c r="AC21" s="15">
        <f t="shared" ref="AC21" si="110">Z19/Z20</f>
        <v>0</v>
      </c>
      <c r="AD21" s="1"/>
      <c r="AE21" s="11"/>
      <c r="AF21" s="9"/>
      <c r="AG21" s="14"/>
      <c r="AH21" s="14"/>
      <c r="AI21" s="14"/>
      <c r="AJ21" s="9"/>
      <c r="AK21" s="9"/>
      <c r="AL21" s="14"/>
      <c r="AM21" s="15"/>
      <c r="AN21" s="14"/>
      <c r="AO21" s="14"/>
      <c r="AP21" s="27"/>
      <c r="AQ21" s="25">
        <f>SUM(AP19:AP20)</f>
        <v>0</v>
      </c>
      <c r="AR21" s="15">
        <f t="shared" ref="AR21" si="111">AO19/AO20</f>
        <v>0</v>
      </c>
      <c r="AS21" s="1"/>
      <c r="AT21" s="11"/>
      <c r="AU21" s="9"/>
      <c r="AV21" s="14"/>
      <c r="AW21" s="14"/>
      <c r="AX21" s="14"/>
      <c r="AY21" s="9"/>
      <c r="AZ21" s="9"/>
      <c r="BA21" s="14"/>
      <c r="BB21" s="15"/>
      <c r="BC21" s="14"/>
      <c r="BD21" s="14"/>
      <c r="BE21" s="14"/>
      <c r="BF21" s="25">
        <f>SUM(BE19:BE20)</f>
        <v>0</v>
      </c>
      <c r="BG21" s="15">
        <f t="shared" ref="BG21" si="112">BD19/BD20</f>
        <v>0</v>
      </c>
      <c r="BH21" s="1"/>
      <c r="BI21" s="11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15"/>
      <c r="BU21" s="22">
        <f t="shared" ref="BU21" si="113">SUM(BT19:BT20)</f>
        <v>0.14327969364925938</v>
      </c>
      <c r="BV21" s="15">
        <f t="shared" ref="BV21" si="114">BT19/BT20</f>
        <v>0</v>
      </c>
      <c r="BW21" s="1"/>
    </row>
    <row r="22" spans="1:75" ht="18">
      <c r="A22" s="11"/>
      <c r="B22" s="9"/>
      <c r="C22" s="14"/>
      <c r="D22" s="14"/>
      <c r="E22" s="14"/>
      <c r="F22" s="9"/>
      <c r="G22" s="9"/>
      <c r="H22" s="15"/>
      <c r="I22" s="15"/>
      <c r="J22" s="14"/>
      <c r="K22" s="14"/>
      <c r="L22" s="27"/>
      <c r="M22" s="15"/>
      <c r="N22" s="15"/>
      <c r="O22" s="6"/>
      <c r="P22" s="11"/>
      <c r="Q22" s="9"/>
      <c r="R22" s="14"/>
      <c r="S22" s="14"/>
      <c r="T22" s="14"/>
      <c r="U22" s="9"/>
      <c r="V22" s="9"/>
      <c r="W22" s="14"/>
      <c r="X22" s="15"/>
      <c r="Y22" s="14"/>
      <c r="Z22" s="14"/>
      <c r="AA22" s="27"/>
      <c r="AB22" s="25"/>
      <c r="AC22" s="15"/>
      <c r="AD22" s="1"/>
      <c r="AE22" s="11"/>
      <c r="AF22" s="9"/>
      <c r="AG22" s="14"/>
      <c r="AH22" s="14"/>
      <c r="AI22" s="14"/>
      <c r="AJ22" s="9"/>
      <c r="AK22" s="9"/>
      <c r="AL22" s="14"/>
      <c r="AM22" s="15"/>
      <c r="AN22" s="14"/>
      <c r="AO22" s="14"/>
      <c r="AP22" s="27"/>
      <c r="AQ22" s="25"/>
      <c r="AR22" s="15"/>
      <c r="AS22" s="1"/>
      <c r="AT22" s="11"/>
      <c r="AU22" s="9"/>
      <c r="AV22" s="14"/>
      <c r="AW22" s="14"/>
      <c r="AX22" s="14"/>
      <c r="AY22" s="9"/>
      <c r="AZ22" s="9"/>
      <c r="BA22" s="14"/>
      <c r="BB22" s="15"/>
      <c r="BC22" s="14"/>
      <c r="BD22" s="14"/>
      <c r="BE22" s="14"/>
      <c r="BF22" s="25"/>
      <c r="BG22" s="15"/>
      <c r="BH22" s="1"/>
      <c r="BI22" s="11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15"/>
      <c r="BU22" s="22"/>
      <c r="BV22" s="15"/>
      <c r="BW22" s="1"/>
    </row>
    <row r="23" spans="1:75" ht="18">
      <c r="A23" s="11">
        <v>6</v>
      </c>
      <c r="B23" s="12" t="s">
        <v>34</v>
      </c>
      <c r="C23" s="14">
        <v>5.8999999999999999E-3</v>
      </c>
      <c r="D23" s="14">
        <v>93.123000000000005</v>
      </c>
      <c r="E23" s="14">
        <f t="shared" ref="E23:E24" si="115">C23/D23</f>
        <v>6.3357065386639174E-5</v>
      </c>
      <c r="F23" s="12" t="s">
        <v>35</v>
      </c>
      <c r="G23" s="12" t="s">
        <v>36</v>
      </c>
      <c r="H23" s="15">
        <v>0</v>
      </c>
      <c r="I23" s="14">
        <f t="shared" ref="I23" si="116">12.0107*6+6*1.00794</f>
        <v>78.111840000000001</v>
      </c>
      <c r="J23" s="14">
        <f t="shared" si="1"/>
        <v>0</v>
      </c>
      <c r="K23" s="14"/>
      <c r="L23" s="27">
        <f t="shared" ref="L23" si="117">100*J23/K24</f>
        <v>0</v>
      </c>
      <c r="M23" s="15"/>
      <c r="N23" s="15"/>
      <c r="O23" s="6"/>
      <c r="P23" s="11">
        <v>6</v>
      </c>
      <c r="Q23" s="12" t="s">
        <v>34</v>
      </c>
      <c r="R23" s="14">
        <v>5.8299999999999998E-2</v>
      </c>
      <c r="S23" s="14">
        <v>93.123000000000005</v>
      </c>
      <c r="T23" s="14">
        <f t="shared" ref="T23:T24" si="118">R23/S23</f>
        <v>6.2605371390526499E-4</v>
      </c>
      <c r="U23" s="12" t="s">
        <v>35</v>
      </c>
      <c r="V23" s="12" t="s">
        <v>36</v>
      </c>
      <c r="W23" s="14">
        <v>0</v>
      </c>
      <c r="X23" s="14">
        <f t="shared" ref="X23" si="119">12.0107*6+6*1.00794</f>
        <v>78.111840000000001</v>
      </c>
      <c r="Y23" s="14">
        <f>W23/X23</f>
        <v>0</v>
      </c>
      <c r="Z23" s="14"/>
      <c r="AA23" s="27">
        <f t="shared" ref="AA23" si="120">100*Y23/Z24</f>
        <v>0</v>
      </c>
      <c r="AB23" s="25"/>
      <c r="AC23" s="15"/>
      <c r="AD23" s="1"/>
      <c r="AE23" s="11">
        <v>6</v>
      </c>
      <c r="AF23" s="12" t="s">
        <v>34</v>
      </c>
      <c r="AG23" s="14">
        <v>2.1499999999999998E-2</v>
      </c>
      <c r="AH23" s="14">
        <v>93.123000000000005</v>
      </c>
      <c r="AI23" s="14">
        <f t="shared" ref="AI23:AI24" si="121">AG23/AH23</f>
        <v>2.3087744166317662E-4</v>
      </c>
      <c r="AJ23" s="12" t="s">
        <v>35</v>
      </c>
      <c r="AK23" s="12" t="s">
        <v>36</v>
      </c>
      <c r="AL23" s="14">
        <v>0</v>
      </c>
      <c r="AM23" s="14">
        <f t="shared" ref="AM23" si="122">12.0107*6+6*1.00794</f>
        <v>78.111840000000001</v>
      </c>
      <c r="AN23" s="14">
        <f>AL23/AM23</f>
        <v>0</v>
      </c>
      <c r="AO23" s="14"/>
      <c r="AP23" s="27">
        <f t="shared" ref="AP23" si="123">100*AN23/AO24</f>
        <v>0</v>
      </c>
      <c r="AQ23" s="25"/>
      <c r="AR23" s="15"/>
      <c r="AS23" s="1"/>
      <c r="AT23" s="11">
        <v>6</v>
      </c>
      <c r="AU23" s="12" t="s">
        <v>34</v>
      </c>
      <c r="AV23" s="14">
        <v>4.4000000000000003E-3</v>
      </c>
      <c r="AW23" s="14">
        <v>93.123000000000005</v>
      </c>
      <c r="AX23" s="14">
        <f t="shared" ref="AX23:AX24" si="124">AV23/AW23</f>
        <v>4.7249336898510575E-5</v>
      </c>
      <c r="AY23" s="12" t="s">
        <v>35</v>
      </c>
      <c r="AZ23" s="9" t="s">
        <v>20</v>
      </c>
      <c r="BA23" s="14">
        <v>2.3E-3</v>
      </c>
      <c r="BB23" s="14">
        <f t="shared" ref="BB23" si="125">12.0107*6+6*1.00794</f>
        <v>78.111840000000001</v>
      </c>
      <c r="BC23" s="14">
        <f>BA23/BB23</f>
        <v>2.944495994461275E-5</v>
      </c>
      <c r="BD23" s="14"/>
      <c r="BE23" s="14">
        <f t="shared" ref="BE23" si="126">100*BC23/BD24</f>
        <v>10.656290013688169</v>
      </c>
      <c r="BF23" s="25"/>
      <c r="BG23" s="15"/>
      <c r="BH23" s="1"/>
      <c r="BI23" s="11">
        <v>6</v>
      </c>
      <c r="BJ23" s="9" t="s">
        <v>18</v>
      </c>
      <c r="BK23" s="9">
        <v>5.0000000000000001E-3</v>
      </c>
      <c r="BL23" s="9">
        <v>184.26</v>
      </c>
      <c r="BM23" s="9">
        <f t="shared" ref="BM23" si="127">BK23/BL23</f>
        <v>2.7135569304244006E-5</v>
      </c>
      <c r="BN23" s="12" t="s">
        <v>35</v>
      </c>
      <c r="BO23" s="9" t="s">
        <v>20</v>
      </c>
      <c r="BP23" s="9">
        <v>0</v>
      </c>
      <c r="BQ23" s="9">
        <f t="shared" ref="BQ23" si="128">12.0107*12+10*1.00794</f>
        <v>154.20779999999999</v>
      </c>
      <c r="BR23" s="9">
        <f t="shared" ref="BR23:BR24" si="129">BP23/BQ23</f>
        <v>0</v>
      </c>
      <c r="BS23" s="9"/>
      <c r="BT23" s="14">
        <f t="shared" ref="BT23" si="130">BR23/BS24</f>
        <v>0</v>
      </c>
      <c r="BU23" s="22"/>
      <c r="BV23" s="15"/>
      <c r="BW23" s="1"/>
    </row>
    <row r="24" spans="1:75" ht="18.75">
      <c r="A24" s="11"/>
      <c r="B24" s="13"/>
      <c r="C24" s="14">
        <v>5.8999999999999999E-3</v>
      </c>
      <c r="D24" s="14">
        <v>93.123000000000005</v>
      </c>
      <c r="E24" s="14">
        <f t="shared" si="115"/>
        <v>6.3357065386639174E-5</v>
      </c>
      <c r="F24" s="12" t="s">
        <v>37</v>
      </c>
      <c r="G24" s="12" t="s">
        <v>38</v>
      </c>
      <c r="H24" s="15">
        <v>0</v>
      </c>
      <c r="I24" s="14">
        <f t="shared" ref="I24" si="131">6*12.0107+12*1.00794</f>
        <v>84.159480000000002</v>
      </c>
      <c r="J24" s="14">
        <f t="shared" si="1"/>
        <v>0</v>
      </c>
      <c r="K24" s="14">
        <f>J23+J24+E24</f>
        <v>6.3357065386639174E-5</v>
      </c>
      <c r="L24" s="27">
        <f t="shared" ref="L24" si="132">100*J24/K24</f>
        <v>0</v>
      </c>
      <c r="M24" s="15"/>
      <c r="N24" s="15"/>
      <c r="O24" s="6"/>
      <c r="P24" s="11"/>
      <c r="Q24" s="13"/>
      <c r="R24" s="14">
        <v>5.8299999999999998E-2</v>
      </c>
      <c r="S24" s="14">
        <v>93.123000000000005</v>
      </c>
      <c r="T24" s="14">
        <f t="shared" si="118"/>
        <v>6.2605371390526499E-4</v>
      </c>
      <c r="U24" s="12" t="s">
        <v>37</v>
      </c>
      <c r="V24" s="12" t="s">
        <v>38</v>
      </c>
      <c r="W24" s="14">
        <v>0</v>
      </c>
      <c r="X24" s="14">
        <f t="shared" ref="X24" si="133">6*12.0107+12*1.00794</f>
        <v>84.159480000000002</v>
      </c>
      <c r="Y24" s="14">
        <f>W24/X24</f>
        <v>0</v>
      </c>
      <c r="Z24" s="14">
        <f>Y23+Y24+T24</f>
        <v>6.2605371390526499E-4</v>
      </c>
      <c r="AA24" s="27">
        <f t="shared" ref="AA24" si="134">100*Y24/Z24</f>
        <v>0</v>
      </c>
      <c r="AB24" s="25"/>
      <c r="AC24" s="15"/>
      <c r="AD24" s="1"/>
      <c r="AE24" s="11"/>
      <c r="AF24" s="13"/>
      <c r="AG24" s="14">
        <v>2.1499999999999998E-2</v>
      </c>
      <c r="AH24" s="14">
        <v>93.123000000000005</v>
      </c>
      <c r="AI24" s="14">
        <f t="shared" si="121"/>
        <v>2.3087744166317662E-4</v>
      </c>
      <c r="AJ24" s="12" t="s">
        <v>37</v>
      </c>
      <c r="AK24" s="12" t="s">
        <v>38</v>
      </c>
      <c r="AL24" s="14">
        <v>0</v>
      </c>
      <c r="AM24" s="14">
        <f t="shared" ref="AM24" si="135">6*12.0107+12*1.00794</f>
        <v>84.159480000000002</v>
      </c>
      <c r="AN24" s="14">
        <f>AL24/AM24</f>
        <v>0</v>
      </c>
      <c r="AO24" s="14">
        <f>AN23+AN24+AI24</f>
        <v>2.3087744166317662E-4</v>
      </c>
      <c r="AP24" s="27">
        <f t="shared" ref="AP24" si="136">100*AN24/AO24</f>
        <v>0</v>
      </c>
      <c r="AQ24" s="25"/>
      <c r="AR24" s="15"/>
      <c r="AS24" s="1"/>
      <c r="AT24" s="11"/>
      <c r="AU24" s="13"/>
      <c r="AV24" s="14">
        <v>4.4000000000000003E-3</v>
      </c>
      <c r="AW24" s="14">
        <v>93.123000000000005</v>
      </c>
      <c r="AX24" s="14">
        <f t="shared" si="124"/>
        <v>4.7249336898510575E-5</v>
      </c>
      <c r="AY24" s="12" t="s">
        <v>37</v>
      </c>
      <c r="AZ24" s="9" t="s">
        <v>23</v>
      </c>
      <c r="BA24" s="14">
        <v>1.6799999999999999E-2</v>
      </c>
      <c r="BB24" s="14">
        <f t="shared" ref="BB24" si="137">6*12.0107+12*1.00794</f>
        <v>84.159480000000002</v>
      </c>
      <c r="BC24" s="14">
        <f>BA24/BB24</f>
        <v>1.9962100526286521E-4</v>
      </c>
      <c r="BD24" s="14">
        <f>BC23+BC24+AX24</f>
        <v>2.7631530210598851E-4</v>
      </c>
      <c r="BE24" s="14">
        <f t="shared" ref="BE24" si="138">100*BC24/BD24</f>
        <v>72.243919805170606</v>
      </c>
      <c r="BF24" s="25"/>
      <c r="BG24" s="15"/>
      <c r="BH24" s="1"/>
      <c r="BI24" s="11"/>
      <c r="BJ24" s="10"/>
      <c r="BK24" s="9">
        <v>5.0000000000000001E-3</v>
      </c>
      <c r="BL24" s="9"/>
      <c r="BM24" s="9"/>
      <c r="BN24" s="12" t="s">
        <v>37</v>
      </c>
      <c r="BO24" s="9" t="s">
        <v>23</v>
      </c>
      <c r="BP24" s="9">
        <v>0</v>
      </c>
      <c r="BQ24" s="9">
        <f t="shared" ref="BQ24" si="139">12*12.0107+16*1.00794</f>
        <v>160.25543999999999</v>
      </c>
      <c r="BR24" s="9">
        <f t="shared" si="129"/>
        <v>0</v>
      </c>
      <c r="BS24" s="9">
        <f t="shared" ref="BS24" si="140">BR23+BR24+BM23</f>
        <v>2.7135569304244006E-5</v>
      </c>
      <c r="BT24" s="14">
        <f t="shared" ref="BT24" si="141">BR24/BS24</f>
        <v>0</v>
      </c>
      <c r="BU24" s="22"/>
      <c r="BV24" s="15"/>
      <c r="BW24" s="1"/>
    </row>
    <row r="25" spans="1:75" ht="18">
      <c r="A25" s="11"/>
      <c r="B25" s="9"/>
      <c r="C25" s="14"/>
      <c r="D25" s="14"/>
      <c r="E25" s="14"/>
      <c r="F25" s="9"/>
      <c r="G25" s="9"/>
      <c r="H25" s="15"/>
      <c r="I25" s="15"/>
      <c r="J25" s="14"/>
      <c r="K25" s="14"/>
      <c r="L25" s="27"/>
      <c r="M25" s="15">
        <f t="shared" ref="M25" si="142">SUM(L23:L24)</f>
        <v>0</v>
      </c>
      <c r="N25" s="15" t="e">
        <f t="shared" ref="N25" si="143">L23/L24</f>
        <v>#DIV/0!</v>
      </c>
      <c r="O25" s="6"/>
      <c r="P25" s="11"/>
      <c r="Q25" s="9"/>
      <c r="R25" s="14"/>
      <c r="S25" s="14"/>
      <c r="T25" s="14"/>
      <c r="U25" s="9"/>
      <c r="V25" s="9"/>
      <c r="W25" s="14"/>
      <c r="X25" s="15"/>
      <c r="Y25" s="14"/>
      <c r="Z25" s="14"/>
      <c r="AA25" s="27"/>
      <c r="AB25" s="25">
        <f>SUM(AA23:AA24)</f>
        <v>0</v>
      </c>
      <c r="AC25" s="15">
        <f t="shared" ref="AC25" si="144">Z23/Z24</f>
        <v>0</v>
      </c>
      <c r="AD25" s="1"/>
      <c r="AE25" s="11"/>
      <c r="AF25" s="9"/>
      <c r="AG25" s="14"/>
      <c r="AH25" s="14"/>
      <c r="AI25" s="14"/>
      <c r="AJ25" s="9"/>
      <c r="AK25" s="9"/>
      <c r="AL25" s="14"/>
      <c r="AM25" s="15"/>
      <c r="AN25" s="14"/>
      <c r="AO25" s="14"/>
      <c r="AP25" s="27"/>
      <c r="AQ25" s="25">
        <f>SUM(AP23:AP24)</f>
        <v>0</v>
      </c>
      <c r="AR25" s="15">
        <f t="shared" ref="AR25" si="145">AO23/AO24</f>
        <v>0</v>
      </c>
      <c r="AS25" s="1"/>
      <c r="AT25" s="11"/>
      <c r="AU25" s="9"/>
      <c r="AV25" s="14"/>
      <c r="AW25" s="14"/>
      <c r="AX25" s="14"/>
      <c r="AY25" s="9"/>
      <c r="AZ25" s="9"/>
      <c r="BA25" s="14"/>
      <c r="BB25" s="15"/>
      <c r="BC25" s="14"/>
      <c r="BD25" s="14"/>
      <c r="BE25" s="14"/>
      <c r="BF25" s="25">
        <f>SUM(BE23:BE24)</f>
        <v>82.900209818858769</v>
      </c>
      <c r="BG25" s="15">
        <f t="shared" ref="BG25" si="146">BD23/BD24</f>
        <v>0</v>
      </c>
      <c r="BH25" s="1"/>
      <c r="BI25" s="11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15"/>
      <c r="BU25" s="22">
        <f t="shared" ref="BU25" si="147">SUM(BT23:BT24)</f>
        <v>0</v>
      </c>
      <c r="BV25" s="15" t="e">
        <f t="shared" ref="BV25" si="148">BT23/BT24</f>
        <v>#DIV/0!</v>
      </c>
      <c r="BW25" s="1"/>
    </row>
    <row r="26" spans="1:75" ht="18">
      <c r="A26" s="11"/>
      <c r="B26" s="9"/>
      <c r="C26" s="14"/>
      <c r="D26" s="14"/>
      <c r="E26" s="14"/>
      <c r="F26" s="9"/>
      <c r="G26" s="9"/>
      <c r="H26" s="15"/>
      <c r="I26" s="15"/>
      <c r="J26" s="14"/>
      <c r="K26" s="14"/>
      <c r="L26" s="27"/>
      <c r="M26" s="15"/>
      <c r="N26" s="15"/>
      <c r="O26" s="6"/>
      <c r="P26" s="11"/>
      <c r="Q26" s="9"/>
      <c r="R26" s="14"/>
      <c r="S26" s="14"/>
      <c r="T26" s="14"/>
      <c r="U26" s="9"/>
      <c r="V26" s="9"/>
      <c r="W26" s="14"/>
      <c r="X26" s="15"/>
      <c r="Y26" s="14"/>
      <c r="Z26" s="14"/>
      <c r="AA26" s="27"/>
      <c r="AB26" s="25"/>
      <c r="AC26" s="15"/>
      <c r="AD26" s="1"/>
      <c r="AE26" s="11"/>
      <c r="AF26" s="9"/>
      <c r="AG26" s="14"/>
      <c r="AH26" s="14"/>
      <c r="AI26" s="14"/>
      <c r="AJ26" s="9"/>
      <c r="AK26" s="9"/>
      <c r="AL26" s="14"/>
      <c r="AM26" s="15"/>
      <c r="AN26" s="14"/>
      <c r="AO26" s="14"/>
      <c r="AP26" s="27"/>
      <c r="AQ26" s="25"/>
      <c r="AR26" s="15"/>
      <c r="AS26" s="1"/>
      <c r="AT26" s="11"/>
      <c r="AU26" s="9"/>
      <c r="AV26" s="14"/>
      <c r="AW26" s="14"/>
      <c r="AX26" s="14"/>
      <c r="AY26" s="9"/>
      <c r="AZ26" s="9"/>
      <c r="BA26" s="14"/>
      <c r="BB26" s="15"/>
      <c r="BC26" s="14"/>
      <c r="BD26" s="14"/>
      <c r="BE26" s="14"/>
      <c r="BF26" s="25"/>
      <c r="BG26" s="15"/>
      <c r="BH26" s="1"/>
      <c r="BI26" s="11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15"/>
      <c r="BU26" s="22"/>
      <c r="BV26" s="15"/>
      <c r="BW26" s="1"/>
    </row>
    <row r="27" spans="1:75" ht="18">
      <c r="A27" s="11">
        <v>7</v>
      </c>
      <c r="B27" s="12" t="s">
        <v>34</v>
      </c>
      <c r="C27" s="14">
        <v>6.3E-3</v>
      </c>
      <c r="D27" s="14">
        <v>93.123000000000005</v>
      </c>
      <c r="E27" s="14">
        <f t="shared" ref="E27:E28" si="149">C27/D27</f>
        <v>6.765245965014013E-5</v>
      </c>
      <c r="F27" s="12" t="s">
        <v>35</v>
      </c>
      <c r="G27" s="12" t="s">
        <v>36</v>
      </c>
      <c r="H27" s="15">
        <v>0</v>
      </c>
      <c r="I27" s="14">
        <f t="shared" ref="I27" si="150">12.0107*6+6*1.00794</f>
        <v>78.111840000000001</v>
      </c>
      <c r="J27" s="14">
        <f t="shared" si="1"/>
        <v>0</v>
      </c>
      <c r="K27" s="14"/>
      <c r="L27" s="27">
        <f t="shared" ref="L27" si="151">100*J27/K28</f>
        <v>0</v>
      </c>
      <c r="M27" s="15"/>
      <c r="N27" s="15"/>
      <c r="O27" s="2"/>
      <c r="P27" s="11">
        <v>7</v>
      </c>
      <c r="Q27" s="12" t="s">
        <v>34</v>
      </c>
      <c r="R27" s="14">
        <v>6.2300000000000001E-2</v>
      </c>
      <c r="S27" s="14">
        <v>93.123000000000005</v>
      </c>
      <c r="T27" s="14">
        <f t="shared" ref="T27:T28" si="152">R27/S27</f>
        <v>6.6900765654027462E-4</v>
      </c>
      <c r="U27" s="12" t="s">
        <v>35</v>
      </c>
      <c r="V27" s="12" t="s">
        <v>36</v>
      </c>
      <c r="W27" s="14">
        <v>0</v>
      </c>
      <c r="X27" s="14">
        <f t="shared" ref="X27" si="153">12.0107*6+6*1.00794</f>
        <v>78.111840000000001</v>
      </c>
      <c r="Y27" s="14">
        <f t="shared" ref="Y27:Y28" si="154">W27/X27</f>
        <v>0</v>
      </c>
      <c r="Z27" s="14"/>
      <c r="AA27" s="27">
        <f t="shared" ref="AA27" si="155">100*Y27/Z28</f>
        <v>0</v>
      </c>
      <c r="AB27" s="25"/>
      <c r="AC27" s="15"/>
      <c r="AD27" s="1"/>
      <c r="AE27" s="11">
        <v>7</v>
      </c>
      <c r="AF27" s="12" t="s">
        <v>34</v>
      </c>
      <c r="AG27" s="14">
        <v>2.5999999999999999E-2</v>
      </c>
      <c r="AH27" s="14">
        <v>93.123000000000005</v>
      </c>
      <c r="AI27" s="14">
        <f t="shared" ref="AI27:AI28" si="156">AG27/AH27</f>
        <v>2.7920062712756246E-4</v>
      </c>
      <c r="AJ27" s="12" t="s">
        <v>35</v>
      </c>
      <c r="AK27" s="12" t="s">
        <v>36</v>
      </c>
      <c r="AL27" s="14">
        <v>0</v>
      </c>
      <c r="AM27" s="14">
        <f t="shared" ref="AM27" si="157">12.0107*6+6*1.00794</f>
        <v>78.111840000000001</v>
      </c>
      <c r="AN27" s="14">
        <f t="shared" ref="AN27:AN28" si="158">AL27/AM27</f>
        <v>0</v>
      </c>
      <c r="AO27" s="14"/>
      <c r="AP27" s="27">
        <f t="shared" ref="AP27" si="159">100*AN27/AO28</f>
        <v>0</v>
      </c>
      <c r="AQ27" s="25"/>
      <c r="AR27" s="15"/>
      <c r="AS27" s="1"/>
      <c r="AT27" s="11">
        <v>7</v>
      </c>
      <c r="AU27" s="12" t="s">
        <v>34</v>
      </c>
      <c r="AV27" s="14">
        <v>5.0000000000000001E-3</v>
      </c>
      <c r="AW27" s="14">
        <v>93.123000000000005</v>
      </c>
      <c r="AX27" s="14">
        <f t="shared" ref="AX27:AX28" si="160">AV27/AW27</f>
        <v>5.3692428293762015E-5</v>
      </c>
      <c r="AY27" s="12" t="s">
        <v>35</v>
      </c>
      <c r="AZ27" s="9" t="s">
        <v>20</v>
      </c>
      <c r="BA27" s="14">
        <v>0</v>
      </c>
      <c r="BB27" s="14">
        <f t="shared" ref="BB27" si="161">12.0107*6+6*1.00794</f>
        <v>78.111840000000001</v>
      </c>
      <c r="BC27" s="14">
        <f t="shared" ref="BC27:BC28" si="162">BA27/BB27</f>
        <v>0</v>
      </c>
      <c r="BD27" s="14"/>
      <c r="BE27" s="14">
        <f t="shared" ref="BE27" si="163">100*BC27/BD28</f>
        <v>0</v>
      </c>
      <c r="BF27" s="25"/>
      <c r="BG27" s="15"/>
      <c r="BH27" s="1"/>
      <c r="BI27" s="11">
        <v>7</v>
      </c>
      <c r="BJ27" s="9" t="s">
        <v>18</v>
      </c>
      <c r="BK27" s="9">
        <v>4.4999999999999997E-3</v>
      </c>
      <c r="BL27" s="9">
        <v>184.26</v>
      </c>
      <c r="BM27" s="9">
        <f t="shared" ref="BM27" si="164">BK27/BL27</f>
        <v>2.4422012373819601E-5</v>
      </c>
      <c r="BN27" s="12" t="s">
        <v>35</v>
      </c>
      <c r="BO27" s="9" t="s">
        <v>20</v>
      </c>
      <c r="BP27" s="9">
        <v>0</v>
      </c>
      <c r="BQ27" s="9">
        <f t="shared" ref="BQ27" si="165">12.0107*12+10*1.00794</f>
        <v>154.20779999999999</v>
      </c>
      <c r="BR27" s="9">
        <f t="shared" ref="BR27:BR28" si="166">BP27/BQ27</f>
        <v>0</v>
      </c>
      <c r="BS27" s="9"/>
      <c r="BT27" s="14">
        <f t="shared" ref="BT27" si="167">BR27/BS28</f>
        <v>0</v>
      </c>
      <c r="BU27" s="22"/>
      <c r="BV27" s="15"/>
      <c r="BW27" s="1"/>
    </row>
    <row r="28" spans="1:75" ht="18.75">
      <c r="A28" s="11"/>
      <c r="B28" s="13"/>
      <c r="C28" s="14">
        <v>6.3E-3</v>
      </c>
      <c r="D28" s="14">
        <v>93.123000000000005</v>
      </c>
      <c r="E28" s="14">
        <f t="shared" si="149"/>
        <v>6.765245965014013E-5</v>
      </c>
      <c r="F28" s="12" t="s">
        <v>37</v>
      </c>
      <c r="G28" s="12" t="s">
        <v>38</v>
      </c>
      <c r="H28" s="15">
        <v>0</v>
      </c>
      <c r="I28" s="14">
        <f t="shared" ref="I28" si="168">6*12.0107+12*1.00794</f>
        <v>84.159480000000002</v>
      </c>
      <c r="J28" s="14">
        <f t="shared" si="1"/>
        <v>0</v>
      </c>
      <c r="K28" s="14">
        <f>J27+J28+E28</f>
        <v>6.765245965014013E-5</v>
      </c>
      <c r="L28" s="27">
        <f t="shared" ref="L28" si="169">100*J28/K28</f>
        <v>0</v>
      </c>
      <c r="M28" s="15"/>
      <c r="N28" s="15"/>
      <c r="O28" s="2"/>
      <c r="P28" s="11"/>
      <c r="Q28" s="13"/>
      <c r="R28" s="14">
        <v>6.2300000000000001E-2</v>
      </c>
      <c r="S28" s="14">
        <v>93.123000000000005</v>
      </c>
      <c r="T28" s="14">
        <f t="shared" si="152"/>
        <v>6.6900765654027462E-4</v>
      </c>
      <c r="U28" s="12" t="s">
        <v>37</v>
      </c>
      <c r="V28" s="12" t="s">
        <v>38</v>
      </c>
      <c r="W28" s="14">
        <v>0</v>
      </c>
      <c r="X28" s="14">
        <f t="shared" ref="X28" si="170">6*12.0107+12*1.00794</f>
        <v>84.159480000000002</v>
      </c>
      <c r="Y28" s="14">
        <f t="shared" si="154"/>
        <v>0</v>
      </c>
      <c r="Z28" s="14">
        <f>Y27+Y28+T28</f>
        <v>6.6900765654027462E-4</v>
      </c>
      <c r="AA28" s="27">
        <f t="shared" ref="AA28" si="171">100*Y28/Z28</f>
        <v>0</v>
      </c>
      <c r="AB28" s="25"/>
      <c r="AC28" s="15"/>
      <c r="AD28" s="1"/>
      <c r="AE28" s="11"/>
      <c r="AF28" s="13"/>
      <c r="AG28" s="14">
        <v>2.5999999999999999E-2</v>
      </c>
      <c r="AH28" s="14">
        <v>93.123000000000005</v>
      </c>
      <c r="AI28" s="14">
        <f t="shared" si="156"/>
        <v>2.7920062712756246E-4</v>
      </c>
      <c r="AJ28" s="12" t="s">
        <v>37</v>
      </c>
      <c r="AK28" s="12" t="s">
        <v>38</v>
      </c>
      <c r="AL28" s="14">
        <v>0</v>
      </c>
      <c r="AM28" s="14">
        <f t="shared" ref="AM28" si="172">6*12.0107+12*1.00794</f>
        <v>84.159480000000002</v>
      </c>
      <c r="AN28" s="14">
        <f t="shared" si="158"/>
        <v>0</v>
      </c>
      <c r="AO28" s="14">
        <f>AN27+AN28+AI28</f>
        <v>2.7920062712756246E-4</v>
      </c>
      <c r="AP28" s="27">
        <f t="shared" ref="AP28" si="173">100*AN28/AO28</f>
        <v>0</v>
      </c>
      <c r="AQ28" s="25"/>
      <c r="AR28" s="15"/>
      <c r="AS28" s="1"/>
      <c r="AT28" s="11"/>
      <c r="AU28" s="13"/>
      <c r="AV28" s="14">
        <v>5.0000000000000001E-3</v>
      </c>
      <c r="AW28" s="14">
        <v>93.123000000000005</v>
      </c>
      <c r="AX28" s="14">
        <f t="shared" si="160"/>
        <v>5.3692428293762015E-5</v>
      </c>
      <c r="AY28" s="12" t="s">
        <v>37</v>
      </c>
      <c r="AZ28" s="9" t="s">
        <v>23</v>
      </c>
      <c r="BA28" s="14">
        <v>1.78E-2</v>
      </c>
      <c r="BB28" s="14">
        <f t="shared" ref="BB28" si="174">6*12.0107+12*1.00794</f>
        <v>84.159480000000002</v>
      </c>
      <c r="BC28" s="14">
        <f t="shared" si="162"/>
        <v>2.1150320795708337E-4</v>
      </c>
      <c r="BD28" s="14">
        <f>BC27+BC28+AX28</f>
        <v>2.6519563625084538E-4</v>
      </c>
      <c r="BE28" s="14">
        <f t="shared" ref="BE28" si="175">100*BC28/BD28</f>
        <v>79.753653169852697</v>
      </c>
      <c r="BF28" s="25"/>
      <c r="BG28" s="15"/>
      <c r="BH28" s="1"/>
      <c r="BI28" s="11"/>
      <c r="BJ28" s="10"/>
      <c r="BK28" s="9">
        <v>4.4999999999999997E-3</v>
      </c>
      <c r="BL28" s="9"/>
      <c r="BM28" s="9"/>
      <c r="BN28" s="12" t="s">
        <v>37</v>
      </c>
      <c r="BO28" s="9" t="s">
        <v>23</v>
      </c>
      <c r="BP28" s="9">
        <v>0</v>
      </c>
      <c r="BQ28" s="9">
        <f t="shared" ref="BQ28" si="176">12*12.0107+16*1.00794</f>
        <v>160.25543999999999</v>
      </c>
      <c r="BR28" s="9">
        <f t="shared" si="166"/>
        <v>0</v>
      </c>
      <c r="BS28" s="9">
        <f t="shared" ref="BS28" si="177">BR27+BR28+BM27</f>
        <v>2.4422012373819601E-5</v>
      </c>
      <c r="BT28" s="14">
        <f t="shared" ref="BT28" si="178">BR28/BS28</f>
        <v>0</v>
      </c>
      <c r="BU28" s="22"/>
      <c r="BV28" s="15"/>
      <c r="BW28" s="1"/>
    </row>
    <row r="29" spans="1:75" ht="18">
      <c r="A29" s="11"/>
      <c r="B29" s="9"/>
      <c r="C29" s="14"/>
      <c r="D29" s="14"/>
      <c r="E29" s="14"/>
      <c r="F29" s="9"/>
      <c r="G29" s="9"/>
      <c r="H29" s="15"/>
      <c r="I29" s="15"/>
      <c r="J29" s="14"/>
      <c r="K29" s="14"/>
      <c r="L29" s="27"/>
      <c r="M29" s="15">
        <f t="shared" ref="M29" si="179">SUM(L27:L28)</f>
        <v>0</v>
      </c>
      <c r="N29" s="15" t="e">
        <f t="shared" ref="N29" si="180">L27/L28</f>
        <v>#DIV/0!</v>
      </c>
      <c r="O29" s="2"/>
      <c r="P29" s="11"/>
      <c r="Q29" s="9"/>
      <c r="R29" s="14"/>
      <c r="S29" s="14"/>
      <c r="T29" s="14"/>
      <c r="U29" s="9"/>
      <c r="V29" s="9"/>
      <c r="W29" s="14"/>
      <c r="X29" s="15"/>
      <c r="Y29" s="14"/>
      <c r="Z29" s="14"/>
      <c r="AA29" s="27"/>
      <c r="AB29" s="25">
        <f>SUM(AA27:AA28)</f>
        <v>0</v>
      </c>
      <c r="AC29" s="15">
        <f t="shared" ref="AC29" si="181">Z27/Z28</f>
        <v>0</v>
      </c>
      <c r="AD29" s="1"/>
      <c r="AE29" s="11"/>
      <c r="AF29" s="9"/>
      <c r="AG29" s="14"/>
      <c r="AH29" s="14"/>
      <c r="AI29" s="14"/>
      <c r="AJ29" s="9"/>
      <c r="AK29" s="9"/>
      <c r="AL29" s="14"/>
      <c r="AM29" s="15"/>
      <c r="AN29" s="14"/>
      <c r="AO29" s="14"/>
      <c r="AP29" s="27"/>
      <c r="AQ29" s="25">
        <f>SUM(AP27:AP28)</f>
        <v>0</v>
      </c>
      <c r="AR29" s="15">
        <f t="shared" ref="AR29" si="182">AO27/AO28</f>
        <v>0</v>
      </c>
      <c r="AS29" s="1"/>
      <c r="AT29" s="11"/>
      <c r="AU29" s="9"/>
      <c r="AV29" s="14"/>
      <c r="AW29" s="14"/>
      <c r="AX29" s="14"/>
      <c r="AY29" s="9"/>
      <c r="AZ29" s="9"/>
      <c r="BA29" s="14"/>
      <c r="BB29" s="15"/>
      <c r="BC29" s="14"/>
      <c r="BD29" s="14"/>
      <c r="BE29" s="14"/>
      <c r="BF29" s="25" t="s">
        <v>51</v>
      </c>
      <c r="BG29" s="15">
        <f t="shared" ref="BG29" si="183">BD27/BD28</f>
        <v>0</v>
      </c>
      <c r="BH29" s="1"/>
      <c r="BI29" s="11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15"/>
      <c r="BU29" s="22">
        <f t="shared" ref="BU29" si="184">SUM(BT27:BT28)</f>
        <v>0</v>
      </c>
      <c r="BV29" s="15" t="e">
        <f t="shared" ref="BV29" si="185">BT27/BT28</f>
        <v>#DIV/0!</v>
      </c>
      <c r="BW29" s="1"/>
    </row>
    <row r="30" spans="1:75" ht="18">
      <c r="A30" s="11"/>
      <c r="B30" s="9"/>
      <c r="C30" s="14"/>
      <c r="D30" s="14"/>
      <c r="E30" s="14"/>
      <c r="F30" s="9"/>
      <c r="G30" s="9"/>
      <c r="H30" s="15"/>
      <c r="I30" s="15"/>
      <c r="J30" s="14"/>
      <c r="K30" s="14"/>
      <c r="L30" s="27"/>
      <c r="M30" s="15"/>
      <c r="N30" s="15"/>
      <c r="O30" s="2"/>
      <c r="P30" s="11"/>
      <c r="Q30" s="9"/>
      <c r="R30" s="14"/>
      <c r="S30" s="14"/>
      <c r="T30" s="14"/>
      <c r="U30" s="9"/>
      <c r="V30" s="9"/>
      <c r="W30" s="14"/>
      <c r="X30" s="15"/>
      <c r="Y30" s="14"/>
      <c r="Z30" s="14"/>
      <c r="AA30" s="27"/>
      <c r="AB30" s="25"/>
      <c r="AC30" s="15"/>
      <c r="AD30" s="1"/>
      <c r="AE30" s="11"/>
      <c r="AF30" s="9"/>
      <c r="AG30" s="14"/>
      <c r="AH30" s="14"/>
      <c r="AI30" s="14"/>
      <c r="AJ30" s="9"/>
      <c r="AK30" s="9"/>
      <c r="AL30" s="14"/>
      <c r="AM30" s="15"/>
      <c r="AN30" s="14"/>
      <c r="AO30" s="14"/>
      <c r="AP30" s="27"/>
      <c r="AQ30" s="25"/>
      <c r="AR30" s="15"/>
      <c r="AS30" s="1"/>
      <c r="AT30" s="11"/>
      <c r="AU30" s="9"/>
      <c r="AV30" s="14"/>
      <c r="AW30" s="14"/>
      <c r="AX30" s="14"/>
      <c r="AY30" s="9"/>
      <c r="AZ30" s="9"/>
      <c r="BA30" s="14"/>
      <c r="BB30" s="15"/>
      <c r="BC30" s="14"/>
      <c r="BD30" s="14"/>
      <c r="BE30" s="14"/>
      <c r="BF30" s="25"/>
      <c r="BG30" s="15"/>
      <c r="BH30" s="1"/>
      <c r="BI30" s="11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15"/>
      <c r="BU30" s="22"/>
      <c r="BV30" s="15"/>
      <c r="BW30" s="1"/>
    </row>
    <row r="31" spans="1:75" ht="18">
      <c r="A31" s="11">
        <v>8</v>
      </c>
      <c r="B31" s="12" t="s">
        <v>34</v>
      </c>
      <c r="C31" s="14">
        <v>6.1000000000000004E-3</v>
      </c>
      <c r="D31" s="14">
        <v>93.123000000000005</v>
      </c>
      <c r="E31" s="14">
        <f t="shared" ref="E31:E32" si="186">C31/D31</f>
        <v>6.5504762518389659E-5</v>
      </c>
      <c r="F31" s="12" t="s">
        <v>35</v>
      </c>
      <c r="G31" s="12" t="s">
        <v>36</v>
      </c>
      <c r="H31" s="15">
        <v>0</v>
      </c>
      <c r="I31" s="14">
        <f t="shared" ref="I31" si="187">12.0107*6+6*1.00794</f>
        <v>78.111840000000001</v>
      </c>
      <c r="J31" s="14">
        <f t="shared" si="1"/>
        <v>0</v>
      </c>
      <c r="K31" s="14"/>
      <c r="L31" s="27">
        <f t="shared" ref="L31" si="188">100*J31/K32</f>
        <v>0</v>
      </c>
      <c r="M31" s="15"/>
      <c r="N31" s="15"/>
      <c r="O31" s="2"/>
      <c r="P31" s="11">
        <v>8</v>
      </c>
      <c r="Q31" s="12" t="s">
        <v>34</v>
      </c>
      <c r="R31" s="14">
        <v>8.3500000000000005E-2</v>
      </c>
      <c r="S31" s="14">
        <v>93.123000000000005</v>
      </c>
      <c r="T31" s="14">
        <f t="shared" ref="T31:T32" si="189">R31/S31</f>
        <v>8.9666355250582561E-4</v>
      </c>
      <c r="U31" s="12" t="s">
        <v>35</v>
      </c>
      <c r="V31" s="12" t="s">
        <v>36</v>
      </c>
      <c r="W31" s="14">
        <v>1.0699999999999999E-2</v>
      </c>
      <c r="X31" s="14">
        <f t="shared" ref="X31" si="190">12.0107*6+6*1.00794</f>
        <v>78.111840000000001</v>
      </c>
      <c r="Y31" s="14">
        <f>W31/X31</f>
        <v>1.3698307452493757E-4</v>
      </c>
      <c r="Z31" s="14"/>
      <c r="AA31" s="27">
        <f>100*Y31/Z32</f>
        <v>13.252408602970336</v>
      </c>
      <c r="AB31" s="25"/>
      <c r="AC31" s="15"/>
      <c r="AD31" s="1"/>
      <c r="AE31" s="11">
        <v>8</v>
      </c>
      <c r="AF31" s="12" t="s">
        <v>34</v>
      </c>
      <c r="AG31" s="14">
        <v>4.9700000000000001E-2</v>
      </c>
      <c r="AH31" s="14">
        <v>93.123000000000005</v>
      </c>
      <c r="AI31" s="14">
        <f t="shared" ref="AI31:AI32" si="191">AG31/AH31</f>
        <v>5.3370273723999436E-4</v>
      </c>
      <c r="AJ31" s="12" t="s">
        <v>35</v>
      </c>
      <c r="AK31" s="12" t="s">
        <v>36</v>
      </c>
      <c r="AL31" s="14">
        <v>0</v>
      </c>
      <c r="AM31" s="14">
        <f t="shared" ref="AM31" si="192">12.0107*6+6*1.00794</f>
        <v>78.111840000000001</v>
      </c>
      <c r="AN31" s="14">
        <f>AL31/AM31</f>
        <v>0</v>
      </c>
      <c r="AO31" s="14"/>
      <c r="AP31" s="27">
        <f>100*AN31/AO32</f>
        <v>0</v>
      </c>
      <c r="AQ31" s="25"/>
      <c r="AR31" s="15"/>
      <c r="AS31" s="1"/>
      <c r="AT31" s="11">
        <v>8</v>
      </c>
      <c r="AU31" s="12" t="s">
        <v>34</v>
      </c>
      <c r="AV31" s="14">
        <v>4.7999999999999996E-3</v>
      </c>
      <c r="AW31" s="14">
        <v>93.123000000000005</v>
      </c>
      <c r="AX31" s="14">
        <f t="shared" ref="AX31:AX32" si="193">AV31/AW31</f>
        <v>5.1544731162011524E-5</v>
      </c>
      <c r="AY31" s="12" t="s">
        <v>35</v>
      </c>
      <c r="AZ31" s="9" t="s">
        <v>20</v>
      </c>
      <c r="BA31" s="14">
        <v>0</v>
      </c>
      <c r="BB31" s="14">
        <f t="shared" ref="BB31" si="194">12.0107*6+6*1.00794</f>
        <v>78.111840000000001</v>
      </c>
      <c r="BC31" s="14">
        <f>BA31/BB31</f>
        <v>0</v>
      </c>
      <c r="BD31" s="14"/>
      <c r="BE31" s="14">
        <f>100*BC31/BD32</f>
        <v>0</v>
      </c>
      <c r="BF31" s="25"/>
      <c r="BG31" s="15"/>
      <c r="BH31" s="1"/>
      <c r="BI31" s="11">
        <v>8</v>
      </c>
      <c r="BJ31" s="9" t="s">
        <v>18</v>
      </c>
      <c r="BK31" s="9">
        <v>6.1000000000000004E-3</v>
      </c>
      <c r="BL31" s="9">
        <v>184.26</v>
      </c>
      <c r="BM31" s="9">
        <f t="shared" ref="BM31" si="195">BK31/BL31</f>
        <v>3.3105394551177688E-5</v>
      </c>
      <c r="BN31" s="12" t="s">
        <v>35</v>
      </c>
      <c r="BO31" s="9" t="s">
        <v>20</v>
      </c>
      <c r="BP31" s="9">
        <v>0</v>
      </c>
      <c r="BQ31" s="9">
        <f t="shared" ref="BQ31" si="196">12.0107*12+10*1.00794</f>
        <v>154.20779999999999</v>
      </c>
      <c r="BR31" s="9">
        <f t="shared" ref="BR31:BR32" si="197">BP31/BQ31</f>
        <v>0</v>
      </c>
      <c r="BS31" s="9"/>
      <c r="BT31" s="14">
        <f t="shared" ref="BT31" si="198">BR31/BS32</f>
        <v>0</v>
      </c>
      <c r="BU31" s="22"/>
      <c r="BV31" s="15"/>
      <c r="BW31" s="1"/>
    </row>
    <row r="32" spans="1:75" ht="18.75">
      <c r="A32" s="11"/>
      <c r="B32" s="13"/>
      <c r="C32" s="14">
        <v>6.1000000000000004E-3</v>
      </c>
      <c r="D32" s="14">
        <v>93.123000000000005</v>
      </c>
      <c r="E32" s="14">
        <f t="shared" si="186"/>
        <v>6.5504762518389659E-5</v>
      </c>
      <c r="F32" s="12" t="s">
        <v>37</v>
      </c>
      <c r="G32" s="12" t="s">
        <v>38</v>
      </c>
      <c r="H32" s="15">
        <v>0</v>
      </c>
      <c r="I32" s="14">
        <f t="shared" ref="I32" si="199">6*12.0107+12*1.00794</f>
        <v>84.159480000000002</v>
      </c>
      <c r="J32" s="14">
        <f t="shared" si="1"/>
        <v>0</v>
      </c>
      <c r="K32" s="14">
        <f>J31+J32+E32</f>
        <v>6.5504762518389659E-5</v>
      </c>
      <c r="L32" s="27">
        <f t="shared" ref="L32" si="200">100*J32/K32</f>
        <v>0</v>
      </c>
      <c r="M32" s="15"/>
      <c r="N32" s="15"/>
      <c r="O32" s="2"/>
      <c r="P32" s="11"/>
      <c r="Q32" s="13"/>
      <c r="R32" s="14">
        <v>8.3500000000000005E-2</v>
      </c>
      <c r="S32" s="14">
        <v>93.123000000000005</v>
      </c>
      <c r="T32" s="14">
        <f t="shared" si="189"/>
        <v>8.9666355250582561E-4</v>
      </c>
      <c r="U32" s="12" t="s">
        <v>37</v>
      </c>
      <c r="V32" s="12" t="s">
        <v>38</v>
      </c>
      <c r="W32" s="14">
        <v>0</v>
      </c>
      <c r="X32" s="14">
        <f t="shared" ref="X32" si="201">6*12.0107+12*1.00794</f>
        <v>84.159480000000002</v>
      </c>
      <c r="Y32" s="14">
        <f>W32/X32</f>
        <v>0</v>
      </c>
      <c r="Z32" s="14">
        <f>Y31+Y32+T32</f>
        <v>1.0336466270307633E-3</v>
      </c>
      <c r="AA32" s="27">
        <f t="shared" ref="AA32" si="202">100*Y32/Z32</f>
        <v>0</v>
      </c>
      <c r="AB32" s="25"/>
      <c r="AC32" s="15"/>
      <c r="AD32" s="1"/>
      <c r="AE32" s="11"/>
      <c r="AF32" s="13"/>
      <c r="AG32" s="14">
        <v>4.9700000000000001E-2</v>
      </c>
      <c r="AH32" s="14">
        <v>93.123000000000005</v>
      </c>
      <c r="AI32" s="14">
        <f t="shared" si="191"/>
        <v>5.3370273723999436E-4</v>
      </c>
      <c r="AJ32" s="12" t="s">
        <v>37</v>
      </c>
      <c r="AK32" s="12" t="s">
        <v>38</v>
      </c>
      <c r="AL32" s="14">
        <v>0</v>
      </c>
      <c r="AM32" s="14">
        <f t="shared" ref="AM32" si="203">6*12.0107+12*1.00794</f>
        <v>84.159480000000002</v>
      </c>
      <c r="AN32" s="14">
        <f>AL32/AM32</f>
        <v>0</v>
      </c>
      <c r="AO32" s="14">
        <f>AN31+AN32+AI32</f>
        <v>5.3370273723999436E-4</v>
      </c>
      <c r="AP32" s="27">
        <f t="shared" ref="AP32" si="204">100*AN32/AO32</f>
        <v>0</v>
      </c>
      <c r="AQ32" s="25"/>
      <c r="AR32" s="15"/>
      <c r="AS32" s="1"/>
      <c r="AT32" s="11"/>
      <c r="AU32" s="13"/>
      <c r="AV32" s="14">
        <v>4.7999999999999996E-3</v>
      </c>
      <c r="AW32" s="14">
        <v>93.123000000000005</v>
      </c>
      <c r="AX32" s="14">
        <f t="shared" si="193"/>
        <v>5.1544731162011524E-5</v>
      </c>
      <c r="AY32" s="12" t="s">
        <v>37</v>
      </c>
      <c r="AZ32" s="9" t="s">
        <v>23</v>
      </c>
      <c r="BA32" s="14">
        <v>3.5999999999999999E-3</v>
      </c>
      <c r="BB32" s="14">
        <f t="shared" ref="BB32" si="205">6*12.0107+12*1.00794</f>
        <v>84.159480000000002</v>
      </c>
      <c r="BC32" s="14">
        <f>BA32/BB32</f>
        <v>4.2775929699185404E-5</v>
      </c>
      <c r="BD32" s="14">
        <f>BC31+BC32+AX32</f>
        <v>9.4320660861196934E-5</v>
      </c>
      <c r="BE32" s="14">
        <f t="shared" ref="BE32" si="206">100*BC32/BD32</f>
        <v>45.351600920327328</v>
      </c>
      <c r="BF32" s="25"/>
      <c r="BG32" s="15"/>
      <c r="BH32" s="1"/>
      <c r="BI32" s="11"/>
      <c r="BJ32" s="10"/>
      <c r="BK32" s="9">
        <v>6.1000000000000004E-3</v>
      </c>
      <c r="BL32" s="9"/>
      <c r="BM32" s="9"/>
      <c r="BN32" s="12" t="s">
        <v>37</v>
      </c>
      <c r="BO32" s="9" t="s">
        <v>23</v>
      </c>
      <c r="BP32" s="9">
        <v>0</v>
      </c>
      <c r="BQ32" s="9">
        <f t="shared" ref="BQ32" si="207">12*12.0107+16*1.00794</f>
        <v>160.25543999999999</v>
      </c>
      <c r="BR32" s="9">
        <f t="shared" si="197"/>
        <v>0</v>
      </c>
      <c r="BS32" s="9">
        <f t="shared" ref="BS32" si="208">BR31+BR32+BM31</f>
        <v>3.3105394551177688E-5</v>
      </c>
      <c r="BT32" s="14">
        <f t="shared" ref="BT32" si="209">BR32/BS32</f>
        <v>0</v>
      </c>
      <c r="BU32" s="22"/>
      <c r="BV32" s="15"/>
      <c r="BW32" s="1"/>
    </row>
    <row r="33" spans="1:75" ht="18">
      <c r="A33" s="11"/>
      <c r="B33" s="9"/>
      <c r="C33" s="14"/>
      <c r="D33" s="14"/>
      <c r="E33" s="14"/>
      <c r="F33" s="9"/>
      <c r="G33" s="9"/>
      <c r="H33" s="15"/>
      <c r="I33" s="15"/>
      <c r="J33" s="14"/>
      <c r="K33" s="14"/>
      <c r="L33" s="27"/>
      <c r="M33" s="15">
        <f t="shared" ref="M33" si="210">SUM(L31:L32)</f>
        <v>0</v>
      </c>
      <c r="N33" s="15" t="e">
        <f t="shared" ref="N33" si="211">L31/L32</f>
        <v>#DIV/0!</v>
      </c>
      <c r="O33" s="2"/>
      <c r="P33" s="11"/>
      <c r="Q33" s="9"/>
      <c r="R33" s="14"/>
      <c r="S33" s="14"/>
      <c r="T33" s="14"/>
      <c r="U33" s="9"/>
      <c r="V33" s="9"/>
      <c r="W33" s="14"/>
      <c r="X33" s="15"/>
      <c r="Y33" s="14"/>
      <c r="Z33" s="14"/>
      <c r="AA33" s="27"/>
      <c r="AB33" s="25">
        <f>SUM(AA31:AA32)</f>
        <v>13.252408602970336</v>
      </c>
      <c r="AC33" s="15">
        <f t="shared" ref="AC33" si="212">Z31/Z32</f>
        <v>0</v>
      </c>
      <c r="AD33" s="1"/>
      <c r="AE33" s="11"/>
      <c r="AF33" s="9"/>
      <c r="AG33" s="14"/>
      <c r="AH33" s="14"/>
      <c r="AI33" s="14"/>
      <c r="AJ33" s="9"/>
      <c r="AK33" s="9"/>
      <c r="AL33" s="14"/>
      <c r="AM33" s="15"/>
      <c r="AN33" s="14"/>
      <c r="AO33" s="14"/>
      <c r="AP33" s="27"/>
      <c r="AQ33" s="25">
        <f>SUM(AP31:AP32)</f>
        <v>0</v>
      </c>
      <c r="AR33" s="15">
        <f t="shared" ref="AR33" si="213">AO31/AO32</f>
        <v>0</v>
      </c>
      <c r="AS33" s="1"/>
      <c r="AT33" s="11"/>
      <c r="AU33" s="9"/>
      <c r="AV33" s="14"/>
      <c r="AW33" s="14"/>
      <c r="AX33" s="14"/>
      <c r="AY33" s="9"/>
      <c r="AZ33" s="9"/>
      <c r="BA33" s="14"/>
      <c r="BB33" s="15"/>
      <c r="BC33" s="14"/>
      <c r="BD33" s="14"/>
      <c r="BE33" s="14"/>
      <c r="BF33" s="25">
        <f>SUM(BE31:BE32)</f>
        <v>45.351600920327328</v>
      </c>
      <c r="BG33" s="15">
        <f t="shared" ref="BG33" si="214">BD31/BD32</f>
        <v>0</v>
      </c>
      <c r="BH33" s="1"/>
      <c r="BI33" s="11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15"/>
      <c r="BU33" s="22">
        <f t="shared" ref="BU33" si="215">SUM(BT31:BT32)</f>
        <v>0</v>
      </c>
      <c r="BV33" s="15" t="e">
        <f t="shared" ref="BV33" si="216">BT31/BT32</f>
        <v>#DIV/0!</v>
      </c>
      <c r="BW33" s="1"/>
    </row>
    <row r="34" spans="1:75" ht="18">
      <c r="A34" s="11"/>
      <c r="B34" s="9"/>
      <c r="C34" s="14"/>
      <c r="D34" s="14"/>
      <c r="E34" s="14"/>
      <c r="F34" s="9"/>
      <c r="G34" s="9"/>
      <c r="H34" s="15"/>
      <c r="I34" s="15"/>
      <c r="J34" s="14"/>
      <c r="K34" s="14"/>
      <c r="L34" s="27"/>
      <c r="M34" s="15"/>
      <c r="N34" s="15"/>
      <c r="O34" s="2"/>
      <c r="P34" s="11"/>
      <c r="Q34" s="9"/>
      <c r="R34" s="14"/>
      <c r="S34" s="14"/>
      <c r="T34" s="14"/>
      <c r="U34" s="9"/>
      <c r="V34" s="9"/>
      <c r="W34" s="14"/>
      <c r="X34" s="15"/>
      <c r="Y34" s="14"/>
      <c r="Z34" s="14"/>
      <c r="AA34" s="27"/>
      <c r="AB34" s="25"/>
      <c r="AC34" s="15"/>
      <c r="AD34" s="1"/>
      <c r="AE34" s="11"/>
      <c r="AF34" s="9"/>
      <c r="AG34" s="14"/>
      <c r="AH34" s="14"/>
      <c r="AI34" s="14"/>
      <c r="AJ34" s="9"/>
      <c r="AK34" s="9"/>
      <c r="AL34" s="14"/>
      <c r="AM34" s="15"/>
      <c r="AN34" s="14"/>
      <c r="AO34" s="14"/>
      <c r="AP34" s="27"/>
      <c r="AQ34" s="25"/>
      <c r="AR34" s="15"/>
      <c r="AS34" s="1"/>
      <c r="AT34" s="11"/>
      <c r="AU34" s="9"/>
      <c r="AV34" s="14"/>
      <c r="AW34" s="14"/>
      <c r="AX34" s="14"/>
      <c r="AY34" s="9"/>
      <c r="AZ34" s="9"/>
      <c r="BA34" s="14"/>
      <c r="BB34" s="15"/>
      <c r="BC34" s="14"/>
      <c r="BD34" s="14"/>
      <c r="BE34" s="14"/>
      <c r="BF34" s="25"/>
      <c r="BG34" s="15"/>
      <c r="BH34" s="1"/>
      <c r="BI34" s="11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15"/>
      <c r="BU34" s="22"/>
      <c r="BV34" s="15"/>
      <c r="BW34" s="1"/>
    </row>
    <row r="35" spans="1:75" ht="18">
      <c r="A35" s="11">
        <v>9</v>
      </c>
      <c r="B35" s="12" t="s">
        <v>34</v>
      </c>
      <c r="C35" s="14">
        <v>1.8700000000000001E-2</v>
      </c>
      <c r="D35" s="14">
        <v>93.123000000000005</v>
      </c>
      <c r="E35" s="14">
        <f t="shared" ref="E35:E36" si="217">C35/D35</f>
        <v>2.0080968181866994E-4</v>
      </c>
      <c r="F35" s="12" t="s">
        <v>35</v>
      </c>
      <c r="G35" s="12" t="s">
        <v>36</v>
      </c>
      <c r="H35" s="15">
        <v>2.8E-3</v>
      </c>
      <c r="I35" s="14">
        <f>12.0107*6+6*1.00794</f>
        <v>78.111840000000001</v>
      </c>
      <c r="J35" s="14">
        <f>H35/I35</f>
        <v>3.5846038193441609E-5</v>
      </c>
      <c r="K35" s="14"/>
      <c r="L35" s="27">
        <f t="shared" ref="L35" si="218">100*J35/K36</f>
        <v>10.050310791485625</v>
      </c>
      <c r="M35" s="15"/>
      <c r="N35" s="15"/>
      <c r="O35" s="2"/>
      <c r="P35" s="11">
        <v>9</v>
      </c>
      <c r="Q35" s="12" t="s">
        <v>34</v>
      </c>
      <c r="R35" s="14">
        <v>7.85E-2</v>
      </c>
      <c r="S35" s="14">
        <v>93.123000000000005</v>
      </c>
      <c r="T35" s="14">
        <f t="shared" ref="T35:T36" si="219">R35/S35</f>
        <v>8.4297112421206357E-4</v>
      </c>
      <c r="U35" s="12" t="s">
        <v>35</v>
      </c>
      <c r="V35" s="12" t="s">
        <v>36</v>
      </c>
      <c r="W35" s="14">
        <v>5.9999999999999995E-4</v>
      </c>
      <c r="X35" s="14">
        <f t="shared" ref="X35" si="220">12.0107*6+6*1.00794</f>
        <v>78.111840000000001</v>
      </c>
      <c r="Y35" s="14">
        <f>W35/X35</f>
        <v>7.6812938985946291E-6</v>
      </c>
      <c r="Z35" s="14"/>
      <c r="AA35" s="27">
        <f>100*Y35/Z36</f>
        <v>0.90298854562186159</v>
      </c>
      <c r="AB35" s="25"/>
      <c r="AC35" s="15"/>
      <c r="AD35" s="1"/>
      <c r="AE35" s="11">
        <v>9</v>
      </c>
      <c r="AF35" s="12" t="s">
        <v>34</v>
      </c>
      <c r="AG35" s="14">
        <v>4.3900000000000002E-2</v>
      </c>
      <c r="AH35" s="14">
        <v>93.123000000000005</v>
      </c>
      <c r="AI35" s="14">
        <f t="shared" ref="AI35:AI36" si="221">AG35/AH35</f>
        <v>4.7141952041923049E-4</v>
      </c>
      <c r="AJ35" s="12" t="s">
        <v>35</v>
      </c>
      <c r="AK35" s="12" t="s">
        <v>36</v>
      </c>
      <c r="AL35" s="14">
        <v>0</v>
      </c>
      <c r="AM35" s="14">
        <f t="shared" ref="AM35" si="222">12.0107*6+6*1.00794</f>
        <v>78.111840000000001</v>
      </c>
      <c r="AN35" s="14">
        <f>AL35/AM35</f>
        <v>0</v>
      </c>
      <c r="AO35" s="14"/>
      <c r="AP35" s="27">
        <f>100*AN35/AO36</f>
        <v>0</v>
      </c>
      <c r="AQ35" s="25"/>
      <c r="AR35" s="15"/>
      <c r="AS35" s="1"/>
      <c r="AT35" s="11">
        <v>9</v>
      </c>
      <c r="AU35" s="12" t="s">
        <v>34</v>
      </c>
      <c r="AV35" s="14">
        <v>5.5999999999999999E-3</v>
      </c>
      <c r="AW35" s="14">
        <v>93.123000000000005</v>
      </c>
      <c r="AX35" s="14">
        <f t="shared" ref="AX35:AX36" si="223">AV35/AW35</f>
        <v>6.0135519689013454E-5</v>
      </c>
      <c r="AY35" s="12" t="s">
        <v>35</v>
      </c>
      <c r="AZ35" s="9" t="s">
        <v>20</v>
      </c>
      <c r="BA35" s="14">
        <v>0</v>
      </c>
      <c r="BB35" s="14">
        <f t="shared" ref="BB35" si="224">12.0107*6+6*1.00794</f>
        <v>78.111840000000001</v>
      </c>
      <c r="BC35" s="14">
        <f>BA35/BB35</f>
        <v>0</v>
      </c>
      <c r="BD35" s="14"/>
      <c r="BE35" s="14">
        <f>100*BC35/BD36</f>
        <v>0</v>
      </c>
      <c r="BF35" s="25"/>
      <c r="BG35" s="15"/>
      <c r="BH35" s="1"/>
      <c r="BI35" s="11">
        <v>9</v>
      </c>
      <c r="BJ35" s="9" t="s">
        <v>18</v>
      </c>
      <c r="BK35" s="9">
        <v>7.1000000000000004E-3</v>
      </c>
      <c r="BL35" s="9">
        <v>184.26</v>
      </c>
      <c r="BM35" s="9">
        <f t="shared" ref="BM35" si="225">BK35/BL35</f>
        <v>3.8532508412026491E-5</v>
      </c>
      <c r="BN35" s="12" t="s">
        <v>35</v>
      </c>
      <c r="BO35" s="9" t="s">
        <v>20</v>
      </c>
      <c r="BP35" s="9">
        <v>4.0000000000000002E-4</v>
      </c>
      <c r="BQ35" s="9">
        <f t="shared" ref="BQ35" si="226">12.0107*12+10*1.00794</f>
        <v>154.20779999999999</v>
      </c>
      <c r="BR35" s="9">
        <f t="shared" ref="BR35:BR36" si="227">BP35/BQ35</f>
        <v>2.5939025133618406E-6</v>
      </c>
      <c r="BS35" s="9"/>
      <c r="BT35" s="14">
        <f t="shared" ref="BT35" si="228">BR35/BS36</f>
        <v>6.307145347712706E-2</v>
      </c>
      <c r="BU35" s="22"/>
      <c r="BV35" s="15"/>
      <c r="BW35" s="1"/>
    </row>
    <row r="36" spans="1:75" ht="18.75">
      <c r="A36" s="11"/>
      <c r="B36" s="13"/>
      <c r="C36" s="14">
        <v>1.8700000000000001E-2</v>
      </c>
      <c r="D36" s="14">
        <v>93.123000000000005</v>
      </c>
      <c r="E36" s="14">
        <f t="shared" si="217"/>
        <v>2.0080968181866994E-4</v>
      </c>
      <c r="F36" s="12" t="s">
        <v>37</v>
      </c>
      <c r="G36" s="12" t="s">
        <v>38</v>
      </c>
      <c r="H36" s="15">
        <v>1.01E-2</v>
      </c>
      <c r="I36" s="14">
        <f t="shared" ref="I36" si="229">6*12.0107+12*1.00794</f>
        <v>84.159480000000002</v>
      </c>
      <c r="J36" s="14">
        <f>H36/I36</f>
        <v>1.2001024721160348E-4</v>
      </c>
      <c r="K36" s="14">
        <f>J35+J36+E36</f>
        <v>3.5666596722371501E-4</v>
      </c>
      <c r="L36" s="27">
        <f t="shared" ref="L36" si="230">100*J36/K36</f>
        <v>33.647798848250723</v>
      </c>
      <c r="M36" s="15"/>
      <c r="N36" s="15"/>
      <c r="O36" s="2"/>
      <c r="P36" s="11"/>
      <c r="Q36" s="13"/>
      <c r="R36" s="14">
        <v>7.85E-2</v>
      </c>
      <c r="S36" s="14">
        <v>93.123000000000005</v>
      </c>
      <c r="T36" s="14">
        <f t="shared" si="219"/>
        <v>8.4297112421206357E-4</v>
      </c>
      <c r="U36" s="12" t="s">
        <v>37</v>
      </c>
      <c r="V36" s="12" t="s">
        <v>38</v>
      </c>
      <c r="W36" s="14">
        <v>0</v>
      </c>
      <c r="X36" s="14">
        <f t="shared" ref="X36" si="231">6*12.0107+12*1.00794</f>
        <v>84.159480000000002</v>
      </c>
      <c r="Y36" s="14">
        <f>W36/X36</f>
        <v>0</v>
      </c>
      <c r="Z36" s="14">
        <f>Y35+Y36+T36</f>
        <v>8.5065241811065821E-4</v>
      </c>
      <c r="AA36" s="27">
        <f t="shared" ref="AA36" si="232">100*Y36/Z36</f>
        <v>0</v>
      </c>
      <c r="AB36" s="25"/>
      <c r="AC36" s="15"/>
      <c r="AD36" s="1"/>
      <c r="AE36" s="11"/>
      <c r="AF36" s="13"/>
      <c r="AG36" s="14">
        <v>4.3900000000000002E-2</v>
      </c>
      <c r="AH36" s="14">
        <v>93.123000000000005</v>
      </c>
      <c r="AI36" s="14">
        <f t="shared" si="221"/>
        <v>4.7141952041923049E-4</v>
      </c>
      <c r="AJ36" s="12" t="s">
        <v>37</v>
      </c>
      <c r="AK36" s="12" t="s">
        <v>38</v>
      </c>
      <c r="AL36" s="14">
        <v>0</v>
      </c>
      <c r="AM36" s="14">
        <f t="shared" ref="AM36" si="233">6*12.0107+12*1.00794</f>
        <v>84.159480000000002</v>
      </c>
      <c r="AN36" s="14">
        <f>AL36/AM36</f>
        <v>0</v>
      </c>
      <c r="AO36" s="14">
        <f>AN35+AN36+AI36</f>
        <v>4.7141952041923049E-4</v>
      </c>
      <c r="AP36" s="27">
        <f t="shared" ref="AP36" si="234">100*AN36/AO36</f>
        <v>0</v>
      </c>
      <c r="AQ36" s="25"/>
      <c r="AR36" s="15"/>
      <c r="AS36" s="1"/>
      <c r="AT36" s="11"/>
      <c r="AU36" s="13"/>
      <c r="AV36" s="14">
        <v>5.5999999999999999E-3</v>
      </c>
      <c r="AW36" s="14">
        <v>93.123000000000005</v>
      </c>
      <c r="AX36" s="14">
        <f t="shared" si="223"/>
        <v>6.0135519689013454E-5</v>
      </c>
      <c r="AY36" s="12" t="s">
        <v>37</v>
      </c>
      <c r="AZ36" s="9" t="s">
        <v>23</v>
      </c>
      <c r="BA36" s="14">
        <v>3.7000000000000002E-3</v>
      </c>
      <c r="BB36" s="14">
        <f t="shared" ref="BB36" si="235">6*12.0107+12*1.00794</f>
        <v>84.159480000000002</v>
      </c>
      <c r="BC36" s="14">
        <f>BA36/BB36</f>
        <v>4.3964149968607222E-5</v>
      </c>
      <c r="BD36" s="14">
        <f>BC35+BC36+AX36</f>
        <v>1.0409966965762068E-4</v>
      </c>
      <c r="BE36" s="14">
        <f t="shared" ref="BE36" si="236">100*BC36/BD36</f>
        <v>42.232746860007737</v>
      </c>
      <c r="BF36" s="25"/>
      <c r="BG36" s="15"/>
      <c r="BH36" s="1"/>
      <c r="BI36" s="11"/>
      <c r="BJ36" s="10"/>
      <c r="BK36" s="9">
        <v>7.1000000000000004E-3</v>
      </c>
      <c r="BL36" s="9"/>
      <c r="BM36" s="9"/>
      <c r="BN36" s="12" t="s">
        <v>37</v>
      </c>
      <c r="BO36" s="9" t="s">
        <v>23</v>
      </c>
      <c r="BP36" s="9">
        <v>0</v>
      </c>
      <c r="BQ36" s="9">
        <f t="shared" ref="BQ36" si="237">12*12.0107+16*1.00794</f>
        <v>160.25543999999999</v>
      </c>
      <c r="BR36" s="9">
        <f t="shared" si="227"/>
        <v>0</v>
      </c>
      <c r="BS36" s="9">
        <f t="shared" ref="BS36" si="238">BR35+BR36+BM35</f>
        <v>4.1126410925388334E-5</v>
      </c>
      <c r="BT36" s="14">
        <f t="shared" ref="BT36" si="239">BR36/BS36</f>
        <v>0</v>
      </c>
      <c r="BU36" s="22"/>
      <c r="BV36" s="15"/>
      <c r="BW36" s="1"/>
    </row>
    <row r="37" spans="1:75" ht="18">
      <c r="A37" s="11"/>
      <c r="B37" s="9"/>
      <c r="C37" s="14"/>
      <c r="D37" s="14"/>
      <c r="E37" s="14"/>
      <c r="F37" s="9"/>
      <c r="G37" s="9"/>
      <c r="H37" s="15"/>
      <c r="I37" s="15"/>
      <c r="J37" s="14"/>
      <c r="K37" s="14"/>
      <c r="L37" s="27"/>
      <c r="M37" s="22">
        <f t="shared" ref="M37" si="240">SUM(L35:L36)</f>
        <v>43.698109639736344</v>
      </c>
      <c r="N37" s="15">
        <f t="shared" ref="N37" si="241">L35/L36</f>
        <v>0.29869147865546397</v>
      </c>
      <c r="O37" s="2"/>
      <c r="P37" s="11"/>
      <c r="Q37" s="9"/>
      <c r="R37" s="14"/>
      <c r="S37" s="14"/>
      <c r="T37" s="14"/>
      <c r="U37" s="9"/>
      <c r="V37" s="9"/>
      <c r="W37" s="14"/>
      <c r="X37" s="15"/>
      <c r="Y37" s="14"/>
      <c r="Z37" s="14"/>
      <c r="AA37" s="27"/>
      <c r="AB37" s="25">
        <f>SUM(AA35:AA36)</f>
        <v>0.90298854562186159</v>
      </c>
      <c r="AC37" s="15">
        <f t="shared" ref="AC37" si="242">Z35/Z36</f>
        <v>0</v>
      </c>
      <c r="AD37" s="1"/>
      <c r="AE37" s="11"/>
      <c r="AF37" s="9"/>
      <c r="AG37" s="14"/>
      <c r="AH37" s="14"/>
      <c r="AI37" s="14"/>
      <c r="AJ37" s="9"/>
      <c r="AK37" s="9"/>
      <c r="AL37" s="14"/>
      <c r="AM37" s="15"/>
      <c r="AN37" s="14"/>
      <c r="AO37" s="14"/>
      <c r="AP37" s="27"/>
      <c r="AQ37" s="25">
        <f>SUM(AP35:AP36)</f>
        <v>0</v>
      </c>
      <c r="AR37" s="15">
        <f t="shared" ref="AR37" si="243">AO35/AO36</f>
        <v>0</v>
      </c>
      <c r="AS37" s="1"/>
      <c r="AT37" s="11"/>
      <c r="AU37" s="9"/>
      <c r="AV37" s="14"/>
      <c r="AW37" s="14"/>
      <c r="AX37" s="14"/>
      <c r="AY37" s="9"/>
      <c r="AZ37" s="9"/>
      <c r="BA37" s="14"/>
      <c r="BB37" s="15"/>
      <c r="BC37" s="14"/>
      <c r="BD37" s="14"/>
      <c r="BE37" s="14"/>
      <c r="BF37" s="25">
        <f>SUM(BE35:BE36)</f>
        <v>42.232746860007737</v>
      </c>
      <c r="BG37" s="15">
        <f t="shared" ref="BG37" si="244">BD35/BD36</f>
        <v>0</v>
      </c>
      <c r="BH37" s="1"/>
      <c r="BI37" s="11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15"/>
      <c r="BU37" s="22">
        <f t="shared" ref="BU37" si="245">SUM(BT35:BT36)</f>
        <v>6.307145347712706E-2</v>
      </c>
      <c r="BV37" s="15" t="e">
        <f t="shared" ref="BV37" si="246">BT35/BT36</f>
        <v>#DIV/0!</v>
      </c>
      <c r="BW37" s="1"/>
    </row>
    <row r="38" spans="1:75" ht="18">
      <c r="A38" s="11"/>
      <c r="B38" s="9"/>
      <c r="C38" s="14"/>
      <c r="D38" s="14"/>
      <c r="E38" s="14"/>
      <c r="F38" s="9"/>
      <c r="G38" s="9"/>
      <c r="H38" s="15"/>
      <c r="I38" s="15"/>
      <c r="J38" s="14"/>
      <c r="K38" s="14"/>
      <c r="L38" s="27"/>
      <c r="M38" s="15"/>
      <c r="N38" s="15"/>
      <c r="O38" s="2"/>
      <c r="P38" s="11"/>
      <c r="Q38" s="9"/>
      <c r="R38" s="14"/>
      <c r="S38" s="14"/>
      <c r="T38" s="14"/>
      <c r="U38" s="9"/>
      <c r="V38" s="9"/>
      <c r="W38" s="14"/>
      <c r="X38" s="15"/>
      <c r="Y38" s="14"/>
      <c r="Z38" s="14"/>
      <c r="AA38" s="27"/>
      <c r="AB38" s="25"/>
      <c r="AC38" s="15"/>
      <c r="AD38" s="1"/>
      <c r="AE38" s="11"/>
      <c r="AF38" s="9"/>
      <c r="AG38" s="14"/>
      <c r="AH38" s="14"/>
      <c r="AI38" s="14"/>
      <c r="AJ38" s="9"/>
      <c r="AK38" s="9"/>
      <c r="AL38" s="14"/>
      <c r="AM38" s="15"/>
      <c r="AN38" s="14"/>
      <c r="AO38" s="14"/>
      <c r="AP38" s="27"/>
      <c r="AQ38" s="25"/>
      <c r="AR38" s="15"/>
      <c r="AS38" s="1"/>
      <c r="AT38" s="11"/>
      <c r="AU38" s="9"/>
      <c r="AV38" s="14"/>
      <c r="AW38" s="14"/>
      <c r="AX38" s="14"/>
      <c r="AY38" s="9"/>
      <c r="AZ38" s="9"/>
      <c r="BA38" s="14"/>
      <c r="BB38" s="15"/>
      <c r="BC38" s="14"/>
      <c r="BD38" s="14"/>
      <c r="BE38" s="14"/>
      <c r="BF38" s="25"/>
      <c r="BG38" s="15"/>
      <c r="BH38" s="1"/>
      <c r="BI38" s="11"/>
      <c r="BJ38" s="9"/>
      <c r="BK38" s="9"/>
      <c r="BL38" s="9"/>
      <c r="BM38" s="9"/>
      <c r="BN38" s="9"/>
      <c r="BO38" s="9"/>
      <c r="BP38" s="9" t="s">
        <v>39</v>
      </c>
      <c r="BQ38" s="9"/>
      <c r="BR38" s="9"/>
      <c r="BS38" s="9"/>
      <c r="BT38" s="15"/>
      <c r="BU38" s="15"/>
      <c r="BV38" s="15"/>
      <c r="BW38" s="1"/>
    </row>
    <row r="39" spans="1:75" ht="18">
      <c r="A39" s="11">
        <v>10</v>
      </c>
      <c r="B39" s="12" t="s">
        <v>34</v>
      </c>
      <c r="C39" s="14">
        <v>1.4800000000000001E-2</v>
      </c>
      <c r="D39" s="14">
        <v>93.123000000000005</v>
      </c>
      <c r="E39" s="14">
        <f t="shared" ref="E39:E40" si="247">C39/D39</f>
        <v>1.5892958774953555E-4</v>
      </c>
      <c r="F39" s="12" t="s">
        <v>35</v>
      </c>
      <c r="G39" s="12" t="s">
        <v>36</v>
      </c>
      <c r="H39" s="15">
        <v>0</v>
      </c>
      <c r="I39" s="14">
        <f t="shared" ref="I39" si="248">12.0107*6+6*1.00794</f>
        <v>78.111840000000001</v>
      </c>
      <c r="J39" s="14">
        <f t="shared" si="1"/>
        <v>0</v>
      </c>
      <c r="K39" s="14"/>
      <c r="L39" s="27">
        <f t="shared" ref="L39" si="249">100*J39/K40</f>
        <v>0</v>
      </c>
      <c r="M39" s="15"/>
      <c r="N39" s="15"/>
      <c r="O39" s="2"/>
      <c r="P39" s="11">
        <v>10</v>
      </c>
      <c r="Q39" s="12" t="s">
        <v>34</v>
      </c>
      <c r="R39" s="14" t="s">
        <v>40</v>
      </c>
      <c r="S39" s="14">
        <v>93.123000000000005</v>
      </c>
      <c r="T39" s="14" t="e">
        <f t="shared" ref="T39:T40" si="250">R39/S39</f>
        <v>#VALUE!</v>
      </c>
      <c r="U39" s="12" t="s">
        <v>35</v>
      </c>
      <c r="V39" s="12" t="s">
        <v>36</v>
      </c>
      <c r="W39" s="14" t="s">
        <v>39</v>
      </c>
      <c r="X39" s="14"/>
      <c r="Y39" s="14"/>
      <c r="Z39" s="14"/>
      <c r="AA39" s="27"/>
      <c r="AB39" s="25"/>
      <c r="AC39" s="15"/>
      <c r="AD39" s="1"/>
      <c r="AE39" s="11">
        <v>10</v>
      </c>
      <c r="AF39" s="12" t="s">
        <v>34</v>
      </c>
      <c r="AG39" s="14" t="s">
        <v>40</v>
      </c>
      <c r="AH39" s="14">
        <v>93.123000000000005</v>
      </c>
      <c r="AI39" s="14" t="e">
        <f t="shared" ref="AI39:AI40" si="251">AG39/AH39</f>
        <v>#VALUE!</v>
      </c>
      <c r="AJ39" s="12" t="s">
        <v>35</v>
      </c>
      <c r="AK39" s="12" t="s">
        <v>36</v>
      </c>
      <c r="AL39" s="14" t="s">
        <v>39</v>
      </c>
      <c r="AM39" s="14"/>
      <c r="AN39" s="14"/>
      <c r="AO39" s="14"/>
      <c r="AP39" s="14"/>
      <c r="AQ39" s="15"/>
      <c r="AR39" s="15"/>
      <c r="AS39" s="1"/>
      <c r="AT39" s="11">
        <v>10</v>
      </c>
      <c r="AU39" s="12" t="s">
        <v>34</v>
      </c>
      <c r="AV39" s="14">
        <v>0.01</v>
      </c>
      <c r="AW39" s="14">
        <v>93.123000000000005</v>
      </c>
      <c r="AX39" s="14">
        <f t="shared" ref="AX39:AX40" si="252">AV39/AW39</f>
        <v>1.0738485658752403E-4</v>
      </c>
      <c r="AY39" s="12" t="s">
        <v>35</v>
      </c>
      <c r="AZ39" s="9" t="s">
        <v>20</v>
      </c>
      <c r="BA39" s="14">
        <v>0</v>
      </c>
      <c r="BB39" s="14">
        <f t="shared" ref="BB39" si="253">12.0107*6+6*1.00794</f>
        <v>78.111840000000001</v>
      </c>
      <c r="BC39" s="14">
        <f>BA39/BB39</f>
        <v>0</v>
      </c>
      <c r="BD39" s="14"/>
      <c r="BE39" s="14">
        <f>100*BC39/BD40</f>
        <v>0</v>
      </c>
      <c r="BF39" s="25"/>
      <c r="BG39" s="15"/>
      <c r="BH39" s="1"/>
      <c r="BI39" s="11">
        <v>10</v>
      </c>
      <c r="BJ39" s="9" t="s">
        <v>18</v>
      </c>
      <c r="BK39" s="9" t="s">
        <v>40</v>
      </c>
      <c r="BL39" s="9">
        <v>184.26</v>
      </c>
      <c r="BM39" s="9" t="s">
        <v>40</v>
      </c>
      <c r="BN39" s="12" t="s">
        <v>35</v>
      </c>
      <c r="BO39" s="9" t="s">
        <v>20</v>
      </c>
      <c r="BP39" s="9" t="s">
        <v>39</v>
      </c>
      <c r="BQ39" s="9"/>
      <c r="BR39" s="9"/>
      <c r="BS39" s="9"/>
      <c r="BT39" s="14"/>
      <c r="BU39" s="15"/>
      <c r="BV39" s="15"/>
      <c r="BW39" s="1"/>
    </row>
    <row r="40" spans="1:75" ht="18.75">
      <c r="A40" s="11"/>
      <c r="B40" s="13"/>
      <c r="C40" s="14">
        <v>1.4800000000000001E-2</v>
      </c>
      <c r="D40" s="14">
        <v>93.123000000000005</v>
      </c>
      <c r="E40" s="14">
        <f t="shared" si="247"/>
        <v>1.5892958774953555E-4</v>
      </c>
      <c r="F40" s="12" t="s">
        <v>37</v>
      </c>
      <c r="G40" s="12" t="s">
        <v>38</v>
      </c>
      <c r="H40" s="15">
        <v>0</v>
      </c>
      <c r="I40" s="14">
        <f t="shared" ref="I40" si="254">6*12.0107+12*1.00794</f>
        <v>84.159480000000002</v>
      </c>
      <c r="J40" s="14">
        <f t="shared" si="1"/>
        <v>0</v>
      </c>
      <c r="K40" s="14">
        <f>J39+J40+E40</f>
        <v>1.5892958774953555E-4</v>
      </c>
      <c r="L40" s="27">
        <f t="shared" ref="L40" si="255">100*J40/K40</f>
        <v>0</v>
      </c>
      <c r="M40" s="15"/>
      <c r="N40" s="15"/>
      <c r="O40" s="2"/>
      <c r="P40" s="11"/>
      <c r="Q40" s="13"/>
      <c r="R40" s="14" t="s">
        <v>40</v>
      </c>
      <c r="S40" s="14">
        <v>93.123000000000005</v>
      </c>
      <c r="T40" s="14" t="e">
        <f t="shared" si="250"/>
        <v>#VALUE!</v>
      </c>
      <c r="U40" s="12" t="s">
        <v>37</v>
      </c>
      <c r="V40" s="12" t="s">
        <v>38</v>
      </c>
      <c r="W40" s="14" t="s">
        <v>39</v>
      </c>
      <c r="X40" s="14"/>
      <c r="Y40" s="14"/>
      <c r="Z40" s="14"/>
      <c r="AA40" s="14"/>
      <c r="AB40" s="15"/>
      <c r="AC40" s="15"/>
      <c r="AD40" s="1"/>
      <c r="AE40" s="11"/>
      <c r="AF40" s="13"/>
      <c r="AG40" s="14" t="s">
        <v>40</v>
      </c>
      <c r="AH40" s="14">
        <v>93.123000000000005</v>
      </c>
      <c r="AI40" s="14" t="e">
        <f t="shared" si="251"/>
        <v>#VALUE!</v>
      </c>
      <c r="AJ40" s="12" t="s">
        <v>37</v>
      </c>
      <c r="AK40" s="12" t="s">
        <v>38</v>
      </c>
      <c r="AL40" s="14" t="s">
        <v>39</v>
      </c>
      <c r="AM40" s="14"/>
      <c r="AN40" s="14"/>
      <c r="AO40" s="14"/>
      <c r="AP40" s="14"/>
      <c r="AQ40" s="15"/>
      <c r="AR40" s="15"/>
      <c r="AS40" s="1"/>
      <c r="AT40" s="11"/>
      <c r="AU40" s="13"/>
      <c r="AV40" s="14">
        <v>0.01</v>
      </c>
      <c r="AW40" s="14">
        <v>93.123000000000005</v>
      </c>
      <c r="AX40" s="14">
        <f t="shared" si="252"/>
        <v>1.0738485658752403E-4</v>
      </c>
      <c r="AY40" s="12" t="s">
        <v>37</v>
      </c>
      <c r="AZ40" s="9" t="s">
        <v>23</v>
      </c>
      <c r="BA40" s="14">
        <v>0</v>
      </c>
      <c r="BB40" s="14">
        <f t="shared" ref="BB40" si="256">6*12.0107+12*1.00794</f>
        <v>84.159480000000002</v>
      </c>
      <c r="BC40" s="14">
        <f>BA40/BB40</f>
        <v>0</v>
      </c>
      <c r="BD40" s="14">
        <f>BC39+BC40+AX40</f>
        <v>1.0738485658752403E-4</v>
      </c>
      <c r="BE40" s="14">
        <f t="shared" ref="BE40" si="257">100*BC40/BD40</f>
        <v>0</v>
      </c>
      <c r="BF40" s="25"/>
      <c r="BG40" s="15"/>
      <c r="BH40" s="1"/>
      <c r="BI40" s="11"/>
      <c r="BJ40" s="10"/>
      <c r="BK40" s="9" t="s">
        <v>40</v>
      </c>
      <c r="BL40" s="9"/>
      <c r="BM40" s="9"/>
      <c r="BN40" s="12" t="s">
        <v>37</v>
      </c>
      <c r="BO40" s="9" t="s">
        <v>23</v>
      </c>
      <c r="BP40" s="9"/>
      <c r="BQ40" s="9"/>
      <c r="BR40" s="9"/>
      <c r="BS40" s="9"/>
      <c r="BT40" s="14"/>
      <c r="BU40" s="15"/>
      <c r="BV40" s="15"/>
      <c r="BW40" s="1"/>
    </row>
    <row r="41" spans="1:75" ht="18">
      <c r="A41" s="11"/>
      <c r="B41" s="9"/>
      <c r="C41" s="14"/>
      <c r="D41" s="14"/>
      <c r="E41" s="14"/>
      <c r="F41" s="9"/>
      <c r="G41" s="9"/>
      <c r="H41" s="15"/>
      <c r="I41" s="15"/>
      <c r="J41" s="15"/>
      <c r="K41" s="15"/>
      <c r="L41" s="27"/>
      <c r="M41" s="15">
        <f>SUM(L39:L40)</f>
        <v>0</v>
      </c>
      <c r="N41" s="15" t="e">
        <f t="shared" ref="N41" si="258">L39/L40</f>
        <v>#DIV/0!</v>
      </c>
      <c r="O41" s="2"/>
      <c r="P41" s="11"/>
      <c r="Q41" s="9"/>
      <c r="R41" s="14"/>
      <c r="S41" s="14"/>
      <c r="T41" s="14"/>
      <c r="U41" s="9"/>
      <c r="V41" s="9"/>
      <c r="W41" s="15"/>
      <c r="X41" s="15"/>
      <c r="Y41" s="15"/>
      <c r="Z41" s="15"/>
      <c r="AA41" s="14"/>
      <c r="AB41" s="15"/>
      <c r="AC41" s="15"/>
      <c r="AD41" s="1"/>
      <c r="AE41" s="11"/>
      <c r="AF41" s="9"/>
      <c r="AG41" s="14"/>
      <c r="AH41" s="14"/>
      <c r="AI41" s="14"/>
      <c r="AJ41" s="9"/>
      <c r="AK41" s="9"/>
      <c r="AL41" s="15"/>
      <c r="AM41" s="15"/>
      <c r="AN41" s="15"/>
      <c r="AO41" s="15"/>
      <c r="AP41" s="14"/>
      <c r="AQ41" s="15"/>
      <c r="AR41" s="15"/>
      <c r="AS41" s="1"/>
      <c r="AT41" s="11"/>
      <c r="AU41" s="9"/>
      <c r="AV41" s="14"/>
      <c r="AW41" s="14"/>
      <c r="AX41" s="14"/>
      <c r="AY41" s="9"/>
      <c r="AZ41" s="9"/>
      <c r="BA41" s="14"/>
      <c r="BB41" s="15"/>
      <c r="BC41" s="14"/>
      <c r="BD41" s="14"/>
      <c r="BE41" s="14"/>
      <c r="BF41" s="25">
        <f>SUM(BE39:BE40)</f>
        <v>0</v>
      </c>
      <c r="BG41" s="15">
        <f t="shared" ref="BG41" si="259">BD39/BD40</f>
        <v>0</v>
      </c>
      <c r="BH41" s="1"/>
      <c r="BI41" s="11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15"/>
      <c r="BU41" s="15"/>
      <c r="BV41" s="15"/>
      <c r="BW41" s="1"/>
    </row>
    <row r="42" spans="1:75" ht="18">
      <c r="A42" s="11"/>
      <c r="B42" s="9"/>
      <c r="C42" s="14"/>
      <c r="D42" s="14"/>
      <c r="E42" s="14"/>
      <c r="F42" s="9"/>
      <c r="G42" s="9"/>
      <c r="H42" s="15"/>
      <c r="I42" s="15"/>
      <c r="J42" s="15"/>
      <c r="K42" s="15"/>
      <c r="L42" s="27"/>
      <c r="M42" s="15"/>
      <c r="N42" s="15"/>
      <c r="O42" s="2"/>
      <c r="P42" s="11"/>
      <c r="Q42" s="9"/>
      <c r="R42" s="14"/>
      <c r="S42" s="14"/>
      <c r="T42" s="14"/>
      <c r="U42" s="9"/>
      <c r="V42" s="9"/>
      <c r="W42" s="15"/>
      <c r="X42" s="15"/>
      <c r="Y42" s="15"/>
      <c r="Z42" s="15"/>
      <c r="AA42" s="14"/>
      <c r="AB42" s="15"/>
      <c r="AC42" s="15"/>
      <c r="AD42" s="1"/>
      <c r="AE42" s="11"/>
      <c r="AF42" s="9"/>
      <c r="AG42" s="14"/>
      <c r="AH42" s="14"/>
      <c r="AI42" s="14"/>
      <c r="AJ42" s="9"/>
      <c r="AK42" s="9"/>
      <c r="AL42" s="15"/>
      <c r="AM42" s="15"/>
      <c r="AN42" s="15"/>
      <c r="AO42" s="15"/>
      <c r="AP42" s="14"/>
      <c r="AQ42" s="15"/>
      <c r="AR42" s="15"/>
      <c r="AS42" s="1"/>
      <c r="AT42" s="11"/>
      <c r="AU42" s="9"/>
      <c r="AV42" s="14"/>
      <c r="AW42" s="14"/>
      <c r="AX42" s="14"/>
      <c r="AY42" s="9"/>
      <c r="AZ42" s="9"/>
      <c r="BA42" s="14"/>
      <c r="BB42" s="15"/>
      <c r="BC42" s="14"/>
      <c r="BD42" s="14"/>
      <c r="BE42" s="14"/>
      <c r="BF42" s="25"/>
      <c r="BG42" s="15"/>
      <c r="BH42" s="1"/>
      <c r="BI42" s="11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15"/>
      <c r="BU42" s="15"/>
      <c r="BV42" s="15"/>
      <c r="BW42" s="1"/>
    </row>
    <row r="43" spans="1:75" ht="15.75">
      <c r="BF43" s="26"/>
    </row>
    <row r="45" spans="1:75">
      <c r="A45" s="1" t="s">
        <v>43</v>
      </c>
      <c r="B45" s="1" t="s">
        <v>44</v>
      </c>
      <c r="C45" s="1" t="s">
        <v>25</v>
      </c>
      <c r="D45" s="1" t="s">
        <v>45</v>
      </c>
      <c r="E45" s="1" t="s">
        <v>46</v>
      </c>
      <c r="F45" s="1" t="s">
        <v>28</v>
      </c>
    </row>
    <row r="46" spans="1:75" ht="18">
      <c r="A46">
        <v>30</v>
      </c>
      <c r="B46" s="15">
        <v>93.977918359137746</v>
      </c>
      <c r="C46" s="15">
        <v>52.801479417130928</v>
      </c>
      <c r="D46" s="15">
        <v>26.058752893399177</v>
      </c>
      <c r="E46" s="15">
        <v>84.90173389164579</v>
      </c>
      <c r="F46" s="15">
        <v>0.88763037702063363</v>
      </c>
    </row>
    <row r="47" spans="1:75" ht="18.75" thickBot="1">
      <c r="A47">
        <v>60</v>
      </c>
      <c r="B47" s="15">
        <v>0</v>
      </c>
      <c r="C47" s="15">
        <v>0</v>
      </c>
      <c r="D47" s="15">
        <v>50.662063389978989</v>
      </c>
      <c r="E47" s="15">
        <v>67.103319904767361</v>
      </c>
      <c r="F47" s="15">
        <v>0.90113977360754871</v>
      </c>
    </row>
    <row r="48" spans="1:75" ht="18.75" thickBot="1">
      <c r="A48">
        <v>90</v>
      </c>
      <c r="B48" s="15">
        <v>0</v>
      </c>
      <c r="C48" s="15">
        <v>87.741662438681146</v>
      </c>
      <c r="D48" s="15">
        <v>68.548229842741762</v>
      </c>
      <c r="E48" s="15">
        <v>38.558739374868267</v>
      </c>
      <c r="F48" s="15">
        <v>0</v>
      </c>
      <c r="BN48" s="37" t="s">
        <v>37</v>
      </c>
    </row>
    <row r="49" spans="1:66" ht="18.75" thickBot="1">
      <c r="A49">
        <v>120</v>
      </c>
      <c r="B49" s="15">
        <v>0</v>
      </c>
      <c r="C49" s="15">
        <v>0</v>
      </c>
      <c r="D49" s="15">
        <v>0</v>
      </c>
      <c r="E49" s="15">
        <v>0</v>
      </c>
      <c r="F49" s="15">
        <v>0.58264633381219177</v>
      </c>
      <c r="BN49" s="38" t="s">
        <v>35</v>
      </c>
    </row>
    <row r="50" spans="1:66" ht="18">
      <c r="A50">
        <v>150</v>
      </c>
      <c r="B50" s="15">
        <v>0</v>
      </c>
      <c r="C50" s="15">
        <v>36.0603648106582</v>
      </c>
      <c r="D50" s="15">
        <v>0</v>
      </c>
      <c r="E50" s="15">
        <v>0</v>
      </c>
      <c r="F50" s="15">
        <v>0.14327969364925938</v>
      </c>
    </row>
    <row r="51" spans="1:66" ht="18">
      <c r="A51">
        <v>180</v>
      </c>
      <c r="B51" s="15">
        <v>0</v>
      </c>
      <c r="C51" s="15">
        <v>0</v>
      </c>
      <c r="D51" s="15">
        <v>0</v>
      </c>
      <c r="E51" s="15">
        <v>82.900209818858769</v>
      </c>
      <c r="F51" s="15">
        <v>0</v>
      </c>
    </row>
    <row r="52" spans="1:66" ht="18">
      <c r="A52">
        <v>210</v>
      </c>
      <c r="B52" s="15">
        <v>0</v>
      </c>
      <c r="C52" s="15">
        <v>0</v>
      </c>
      <c r="D52" s="15">
        <v>0</v>
      </c>
      <c r="E52" s="15">
        <v>79.753653169852697</v>
      </c>
      <c r="F52" s="15">
        <v>0</v>
      </c>
    </row>
    <row r="53" spans="1:66" ht="18">
      <c r="A53">
        <v>240</v>
      </c>
      <c r="B53" s="15">
        <v>0</v>
      </c>
      <c r="C53" s="15">
        <v>13.252408602970336</v>
      </c>
      <c r="D53" s="15">
        <v>0</v>
      </c>
      <c r="E53" s="15">
        <v>45.351600920327328</v>
      </c>
      <c r="F53" s="15">
        <v>0</v>
      </c>
    </row>
    <row r="54" spans="1:66" ht="18">
      <c r="A54">
        <v>270</v>
      </c>
      <c r="B54" s="15">
        <v>43.698109639736344</v>
      </c>
      <c r="C54" s="15">
        <v>0.90298854562186159</v>
      </c>
      <c r="D54" s="15">
        <v>0</v>
      </c>
      <c r="E54" s="15">
        <v>42.232746860007737</v>
      </c>
      <c r="F54" s="15">
        <v>6.307145347712706E-2</v>
      </c>
    </row>
    <row r="55" spans="1:66" ht="18">
      <c r="A55">
        <v>300</v>
      </c>
      <c r="B55" s="15">
        <v>0</v>
      </c>
      <c r="E55" s="15">
        <v>0</v>
      </c>
    </row>
    <row r="80" spans="11:11" ht="15.75">
      <c r="K80" s="2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CG108"/>
  <sheetViews>
    <sheetView topLeftCell="BY85" zoomScale="70" zoomScaleNormal="70" workbookViewId="0">
      <selection activeCell="AF33" sqref="AF33"/>
    </sheetView>
  </sheetViews>
  <sheetFormatPr baseColWidth="10" defaultRowHeight="15"/>
  <cols>
    <col min="1" max="1" width="22" customWidth="1"/>
    <col min="2" max="2" width="21.28515625" customWidth="1"/>
    <col min="3" max="3" width="26.7109375" customWidth="1"/>
    <col min="4" max="4" width="24.42578125" customWidth="1"/>
    <col min="5" max="5" width="30.140625" customWidth="1"/>
    <col min="6" max="6" width="23.140625" customWidth="1"/>
    <col min="7" max="7" width="27.7109375" customWidth="1"/>
    <col min="8" max="8" width="23.42578125" customWidth="1"/>
    <col min="9" max="9" width="20.5703125" customWidth="1"/>
    <col min="10" max="10" width="37" customWidth="1"/>
    <col min="11" max="11" width="21.140625" customWidth="1"/>
    <col min="12" max="12" width="25.7109375" customWidth="1"/>
    <col min="13" max="13" width="30.7109375" customWidth="1"/>
    <col min="14" max="14" width="22" customWidth="1"/>
    <col min="15" max="15" width="41.28515625" customWidth="1"/>
    <col min="16" max="16" width="51.42578125" customWidth="1"/>
    <col min="18" max="18" width="25.42578125" customWidth="1"/>
    <col min="19" max="19" width="22.5703125" customWidth="1"/>
    <col min="20" max="20" width="22.85546875" customWidth="1"/>
    <col min="21" max="21" width="24.5703125" customWidth="1"/>
    <col min="22" max="23" width="22.5703125" customWidth="1"/>
    <col min="24" max="24" width="25.42578125" customWidth="1"/>
    <col min="25" max="25" width="26" customWidth="1"/>
    <col min="26" max="26" width="26.28515625" customWidth="1"/>
    <col min="28" max="28" width="28.85546875" customWidth="1"/>
    <col min="29" max="29" width="28" customWidth="1"/>
    <col min="30" max="30" width="17.140625" customWidth="1"/>
    <col min="31" max="31" width="21.42578125" customWidth="1"/>
    <col min="32" max="32" width="24.85546875" customWidth="1"/>
    <col min="33" max="33" width="27.7109375" customWidth="1"/>
    <col min="35" max="35" width="35.7109375" customWidth="1"/>
    <col min="36" max="36" width="26.5703125" customWidth="1"/>
    <col min="37" max="37" width="24.85546875" customWidth="1"/>
    <col min="38" max="38" width="23.140625" customWidth="1"/>
    <col min="39" max="39" width="22.28515625" customWidth="1"/>
    <col min="40" max="40" width="28.28515625" customWidth="1"/>
    <col min="41" max="41" width="26.85546875" customWidth="1"/>
    <col min="42" max="42" width="30.28515625" customWidth="1"/>
    <col min="43" max="43" width="26.28515625" customWidth="1"/>
    <col min="44" max="44" width="24" customWidth="1"/>
    <col min="45" max="45" width="24.5703125" customWidth="1"/>
    <col min="46" max="46" width="25.140625" customWidth="1"/>
    <col min="47" max="47" width="31.7109375" customWidth="1"/>
    <col min="48" max="48" width="26" customWidth="1"/>
    <col min="49" max="49" width="32.28515625" customWidth="1"/>
    <col min="50" max="50" width="28.5703125" customWidth="1"/>
    <col min="52" max="52" width="32.85546875" customWidth="1"/>
    <col min="53" max="53" width="32.28515625" customWidth="1"/>
    <col min="54" max="54" width="32.5703125" customWidth="1"/>
    <col min="55" max="55" width="23.42578125" customWidth="1"/>
    <col min="56" max="56" width="30" customWidth="1"/>
    <col min="57" max="57" width="26.5703125" customWidth="1"/>
    <col min="58" max="58" width="33.140625" customWidth="1"/>
    <col min="59" max="59" width="24.28515625" customWidth="1"/>
    <col min="60" max="60" width="37.42578125" customWidth="1"/>
    <col min="62" max="62" width="26.5703125" customWidth="1"/>
    <col min="63" max="63" width="26.28515625" customWidth="1"/>
    <col min="64" max="64" width="30.85546875" customWidth="1"/>
    <col min="66" max="66" width="32.5703125" customWidth="1"/>
    <col min="67" max="67" width="36.85546875" customWidth="1"/>
    <col min="69" max="69" width="35.7109375" customWidth="1"/>
    <col min="70" max="70" width="29.42578125" customWidth="1"/>
    <col min="71" max="72" width="22.5703125" customWidth="1"/>
    <col min="73" max="73" width="28.85546875" customWidth="1"/>
    <col min="74" max="74" width="22" customWidth="1"/>
    <col min="75" max="75" width="39.140625" customWidth="1"/>
    <col min="76" max="76" width="29.7109375" customWidth="1"/>
    <col min="77" max="77" width="26.85546875" customWidth="1"/>
    <col min="78" max="78" width="19.42578125" customWidth="1"/>
    <col min="79" max="79" width="31.7109375" customWidth="1"/>
    <col min="80" max="80" width="24" customWidth="1"/>
    <col min="81" max="81" width="30.5703125" customWidth="1"/>
    <col min="82" max="82" width="31.42578125" customWidth="1"/>
    <col min="83" max="83" width="32.85546875" customWidth="1"/>
    <col min="84" max="84" width="39.140625" customWidth="1"/>
  </cols>
  <sheetData>
    <row r="1" spans="1:85" ht="15.75">
      <c r="A1" s="33">
        <v>0.5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3">
        <v>1</v>
      </c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3">
        <v>2</v>
      </c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3">
        <v>3</v>
      </c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33" t="s">
        <v>63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</row>
    <row r="2" spans="1:85" ht="15.75">
      <c r="A2" s="28" t="s">
        <v>5</v>
      </c>
      <c r="B2" s="28" t="s">
        <v>6</v>
      </c>
      <c r="C2" s="28" t="s">
        <v>7</v>
      </c>
      <c r="D2" s="28" t="s">
        <v>8</v>
      </c>
      <c r="E2" s="28" t="s">
        <v>9</v>
      </c>
      <c r="F2" s="28" t="s">
        <v>10</v>
      </c>
      <c r="G2" s="28" t="s">
        <v>11</v>
      </c>
      <c r="H2" s="28" t="s">
        <v>12</v>
      </c>
      <c r="I2" s="28" t="s">
        <v>13</v>
      </c>
      <c r="J2" s="28" t="s">
        <v>9</v>
      </c>
      <c r="K2" s="28" t="s">
        <v>14</v>
      </c>
      <c r="L2" s="28" t="s">
        <v>15</v>
      </c>
      <c r="M2" s="28" t="s">
        <v>16</v>
      </c>
      <c r="N2" s="28" t="s">
        <v>52</v>
      </c>
      <c r="O2" s="28" t="s">
        <v>62</v>
      </c>
      <c r="P2" s="28" t="s">
        <v>61</v>
      </c>
      <c r="Q2" s="2"/>
      <c r="R2" s="28" t="s">
        <v>5</v>
      </c>
      <c r="S2" s="28" t="s">
        <v>6</v>
      </c>
      <c r="T2" s="28" t="s">
        <v>7</v>
      </c>
      <c r="U2" s="28" t="s">
        <v>8</v>
      </c>
      <c r="V2" s="28" t="s">
        <v>9</v>
      </c>
      <c r="W2" s="28" t="s">
        <v>10</v>
      </c>
      <c r="X2" s="28" t="s">
        <v>11</v>
      </c>
      <c r="Y2" s="28" t="s">
        <v>12</v>
      </c>
      <c r="Z2" s="28" t="s">
        <v>13</v>
      </c>
      <c r="AA2" s="28" t="s">
        <v>9</v>
      </c>
      <c r="AB2" s="28" t="s">
        <v>14</v>
      </c>
      <c r="AC2" s="28" t="s">
        <v>15</v>
      </c>
      <c r="AD2" s="28" t="s">
        <v>16</v>
      </c>
      <c r="AE2" s="28" t="s">
        <v>52</v>
      </c>
      <c r="AF2" s="28" t="s">
        <v>62</v>
      </c>
      <c r="AG2" s="28" t="s">
        <v>61</v>
      </c>
      <c r="AH2" s="2"/>
      <c r="AI2" s="28" t="s">
        <v>5</v>
      </c>
      <c r="AJ2" s="28" t="s">
        <v>6</v>
      </c>
      <c r="AK2" s="28" t="s">
        <v>7</v>
      </c>
      <c r="AL2" s="28" t="s">
        <v>8</v>
      </c>
      <c r="AM2" s="28" t="s">
        <v>9</v>
      </c>
      <c r="AN2" s="28" t="s">
        <v>10</v>
      </c>
      <c r="AO2" s="28" t="s">
        <v>11</v>
      </c>
      <c r="AP2" s="28" t="s">
        <v>12</v>
      </c>
      <c r="AQ2" s="28" t="s">
        <v>13</v>
      </c>
      <c r="AR2" s="28" t="s">
        <v>9</v>
      </c>
      <c r="AS2" s="28" t="s">
        <v>14</v>
      </c>
      <c r="AT2" s="28" t="s">
        <v>15</v>
      </c>
      <c r="AU2" s="28" t="s">
        <v>16</v>
      </c>
      <c r="AV2" s="28" t="s">
        <v>52</v>
      </c>
      <c r="AW2" s="28" t="s">
        <v>62</v>
      </c>
      <c r="AX2" s="28" t="s">
        <v>61</v>
      </c>
      <c r="AY2" s="2"/>
      <c r="AZ2" s="28" t="s">
        <v>5</v>
      </c>
      <c r="BA2" s="28" t="s">
        <v>6</v>
      </c>
      <c r="BB2" s="28" t="s">
        <v>7</v>
      </c>
      <c r="BC2" s="28" t="s">
        <v>8</v>
      </c>
      <c r="BD2" s="28" t="s">
        <v>9</v>
      </c>
      <c r="BE2" s="28" t="s">
        <v>10</v>
      </c>
      <c r="BF2" s="28" t="s">
        <v>11</v>
      </c>
      <c r="BG2" s="28" t="s">
        <v>12</v>
      </c>
      <c r="BH2" s="28" t="s">
        <v>13</v>
      </c>
      <c r="BI2" s="28" t="s">
        <v>9</v>
      </c>
      <c r="BJ2" s="28" t="s">
        <v>14</v>
      </c>
      <c r="BK2" s="28" t="s">
        <v>15</v>
      </c>
      <c r="BL2" s="28" t="s">
        <v>16</v>
      </c>
      <c r="BM2" s="28" t="s">
        <v>52</v>
      </c>
      <c r="BN2" s="28" t="s">
        <v>62</v>
      </c>
      <c r="BO2" s="28" t="s">
        <v>61</v>
      </c>
      <c r="BP2" s="2"/>
      <c r="BQ2" s="28" t="s">
        <v>5</v>
      </c>
      <c r="BR2" s="28" t="s">
        <v>6</v>
      </c>
      <c r="BS2" s="28" t="s">
        <v>7</v>
      </c>
      <c r="BT2" s="28" t="s">
        <v>8</v>
      </c>
      <c r="BU2" s="28" t="s">
        <v>9</v>
      </c>
      <c r="BV2" s="28" t="s">
        <v>10</v>
      </c>
      <c r="BW2" s="28" t="s">
        <v>11</v>
      </c>
      <c r="BX2" s="28" t="s">
        <v>12</v>
      </c>
      <c r="BY2" s="28" t="s">
        <v>13</v>
      </c>
      <c r="BZ2" s="28" t="s">
        <v>9</v>
      </c>
      <c r="CA2" s="28" t="s">
        <v>14</v>
      </c>
      <c r="CB2" s="28" t="s">
        <v>15</v>
      </c>
      <c r="CC2" s="28" t="s">
        <v>16</v>
      </c>
      <c r="CD2" s="28" t="s">
        <v>52</v>
      </c>
      <c r="CE2" s="28" t="s">
        <v>62</v>
      </c>
      <c r="CF2" s="28" t="s">
        <v>61</v>
      </c>
      <c r="CG2" s="2"/>
    </row>
    <row r="3" spans="1:85" ht="15.75">
      <c r="A3" s="29">
        <v>1</v>
      </c>
      <c r="B3" s="30" t="s">
        <v>57</v>
      </c>
      <c r="C3" s="31">
        <v>5.57E-2</v>
      </c>
      <c r="D3" s="31">
        <v>142.19999999999999</v>
      </c>
      <c r="E3" s="31">
        <f>C3/D3</f>
        <v>3.9170182841068922E-4</v>
      </c>
      <c r="F3" s="31" t="s">
        <v>58</v>
      </c>
      <c r="G3" s="31" t="s">
        <v>60</v>
      </c>
      <c r="H3" s="31">
        <v>5.9999999999999995E-4</v>
      </c>
      <c r="I3" s="31">
        <v>146.22999999999999</v>
      </c>
      <c r="J3" s="25">
        <f>H3/I3</f>
        <v>4.1031252137044379E-6</v>
      </c>
      <c r="K3" s="31"/>
      <c r="L3" s="32">
        <f>100*J3/K4</f>
        <v>0.8023690387869068</v>
      </c>
      <c r="M3" s="31"/>
      <c r="N3" s="31" t="s">
        <v>58</v>
      </c>
      <c r="O3" s="31">
        <f>N4*100/N21</f>
        <v>15.592515592515594</v>
      </c>
      <c r="P3" s="31">
        <f>N14*100/N21</f>
        <v>84.407484407484418</v>
      </c>
      <c r="Q3" s="2"/>
      <c r="R3" s="29">
        <v>1</v>
      </c>
      <c r="S3" s="30" t="s">
        <v>57</v>
      </c>
      <c r="T3" s="31">
        <v>7.5300000000000006E-2</v>
      </c>
      <c r="U3" s="31">
        <v>142.19999999999999</v>
      </c>
      <c r="V3" s="31">
        <f>T3/U3</f>
        <v>5.2953586497890299E-4</v>
      </c>
      <c r="W3" s="31" t="s">
        <v>58</v>
      </c>
      <c r="X3" s="31" t="s">
        <v>60</v>
      </c>
      <c r="Y3" s="31">
        <v>8.9999999999999998E-4</v>
      </c>
      <c r="Z3" s="31">
        <v>146.22999999999999</v>
      </c>
      <c r="AA3" s="31">
        <f>Y3/Z3</f>
        <v>6.1546878205566573E-6</v>
      </c>
      <c r="AB3" s="31"/>
      <c r="AC3" s="32">
        <f>100*AA3/AB4</f>
        <v>1.0865099827243383</v>
      </c>
      <c r="AD3" s="31"/>
      <c r="AE3" s="31" t="s">
        <v>58</v>
      </c>
      <c r="AF3" s="31">
        <f>AE4*100/AE21</f>
        <v>48.863636363636353</v>
      </c>
      <c r="AG3" s="31">
        <f>AE14*100/AE21</f>
        <v>51.136363636363633</v>
      </c>
      <c r="AH3" s="2"/>
      <c r="AI3" s="29">
        <v>1</v>
      </c>
      <c r="AJ3" s="30" t="s">
        <v>57</v>
      </c>
      <c r="AK3" s="31">
        <v>1.52E-2</v>
      </c>
      <c r="AL3" s="31">
        <v>142.19999999999999</v>
      </c>
      <c r="AM3" s="31">
        <f>AK3/AL3</f>
        <v>1.068917018284107E-4</v>
      </c>
      <c r="AN3" s="31" t="s">
        <v>58</v>
      </c>
      <c r="AO3" s="31" t="s">
        <v>60</v>
      </c>
      <c r="AP3" s="31">
        <v>2.9999999999999997E-4</v>
      </c>
      <c r="AQ3" s="31">
        <v>146.22999999999999</v>
      </c>
      <c r="AR3" s="31">
        <f>AP3/AQ3</f>
        <v>2.051562606852219E-6</v>
      </c>
      <c r="AS3" s="31"/>
      <c r="AT3" s="32">
        <f>100*AR3/AS4</f>
        <v>1.5439426490089234</v>
      </c>
      <c r="AU3" s="31"/>
      <c r="AV3" s="31" t="s">
        <v>58</v>
      </c>
      <c r="AW3" s="31">
        <f>AV4*100/AV21</f>
        <v>12.5</v>
      </c>
      <c r="AX3" s="31">
        <f>AV14*100/AV21</f>
        <v>87.5</v>
      </c>
      <c r="AY3" s="2"/>
      <c r="AZ3" s="29">
        <v>1</v>
      </c>
      <c r="BA3" s="30" t="s">
        <v>57</v>
      </c>
      <c r="BB3" s="31">
        <v>1.49E-2</v>
      </c>
      <c r="BC3" s="31">
        <v>142.19999999999999</v>
      </c>
      <c r="BD3" s="31">
        <f>BB3/BC3</f>
        <v>1.0478199718706049E-4</v>
      </c>
      <c r="BE3" s="31" t="s">
        <v>58</v>
      </c>
      <c r="BF3" s="31" t="s">
        <v>60</v>
      </c>
      <c r="BG3" s="31">
        <v>0</v>
      </c>
      <c r="BH3" s="31">
        <v>146.22999999999999</v>
      </c>
      <c r="BI3" s="31">
        <f>BG3/BH3</f>
        <v>0</v>
      </c>
      <c r="BJ3" s="31"/>
      <c r="BK3" s="32">
        <f>100*BI3/BJ4</f>
        <v>0</v>
      </c>
      <c r="BL3" s="31"/>
      <c r="BM3" s="31" t="s">
        <v>58</v>
      </c>
      <c r="BN3" s="31">
        <f>BM4*100/BM21</f>
        <v>12.149532710280374</v>
      </c>
      <c r="BO3" s="31">
        <f>BM14*100/BM21</f>
        <v>87.850467289719617</v>
      </c>
      <c r="BP3" s="2"/>
      <c r="BQ3" s="29">
        <v>1</v>
      </c>
      <c r="BR3" s="30" t="s">
        <v>57</v>
      </c>
      <c r="BS3" s="31">
        <v>0.25390000000000001</v>
      </c>
      <c r="BT3" s="31">
        <v>142.19999999999999</v>
      </c>
      <c r="BU3" s="31">
        <f>BS3/BT3</f>
        <v>1.7855133614627287E-3</v>
      </c>
      <c r="BV3" s="31" t="s">
        <v>58</v>
      </c>
      <c r="BW3" s="31" t="s">
        <v>60</v>
      </c>
      <c r="BX3" s="31">
        <v>1.1999999999999999E-3</v>
      </c>
      <c r="BY3" s="31">
        <v>146.22999999999999</v>
      </c>
      <c r="BZ3" s="31">
        <f>BX3/BY3</f>
        <v>8.2062504274088759E-6</v>
      </c>
      <c r="CA3" s="31"/>
      <c r="CB3" s="31">
        <f>100*BZ3/CA4</f>
        <v>0.45283767528784069</v>
      </c>
      <c r="CC3" s="31"/>
      <c r="CD3" s="31" t="s">
        <v>58</v>
      </c>
      <c r="CE3" s="31">
        <f>CD4*100/CD21</f>
        <v>27.118644067796605</v>
      </c>
      <c r="CF3" s="31">
        <f>CD14*100/CD21</f>
        <v>72.881355932203391</v>
      </c>
      <c r="CG3" s="2"/>
    </row>
    <row r="4" spans="1:85" ht="15.75">
      <c r="A4" s="29"/>
      <c r="B4" s="30"/>
      <c r="C4" s="31">
        <v>5.57E-2</v>
      </c>
      <c r="D4" s="31">
        <v>142.19999999999999</v>
      </c>
      <c r="E4" s="31">
        <f>C4/D4</f>
        <v>3.9170182841068922E-4</v>
      </c>
      <c r="F4" s="31" t="s">
        <v>59</v>
      </c>
      <c r="G4" s="31" t="s">
        <v>60</v>
      </c>
      <c r="H4" s="31">
        <v>1.6899999999999998E-2</v>
      </c>
      <c r="I4" s="31">
        <v>146.22999999999999</v>
      </c>
      <c r="J4" s="25">
        <f>H4/I4</f>
        <v>1.1557136018600833E-4</v>
      </c>
      <c r="K4" s="31">
        <f>J3+J4+E4</f>
        <v>5.1137631381040194E-4</v>
      </c>
      <c r="L4" s="32">
        <f>100*J4/K4</f>
        <v>22.600061259164541</v>
      </c>
      <c r="M4" s="31"/>
      <c r="N4" s="31">
        <f>SUM(J3,J7,J11,J15,J19,J23,J27,J31,J35,J39)</f>
        <v>5.1289065171305482E-5</v>
      </c>
      <c r="O4" s="31"/>
      <c r="P4" s="31"/>
      <c r="Q4" s="2"/>
      <c r="R4" s="29"/>
      <c r="S4" s="30"/>
      <c r="T4" s="31">
        <v>7.5300000000000006E-2</v>
      </c>
      <c r="U4" s="31">
        <v>142.19999999999999</v>
      </c>
      <c r="V4" s="31">
        <f>T4/U4</f>
        <v>5.2953586497890299E-4</v>
      </c>
      <c r="W4" s="31" t="s">
        <v>59</v>
      </c>
      <c r="X4" s="31" t="s">
        <v>60</v>
      </c>
      <c r="Y4" s="31">
        <v>4.4999999999999997E-3</v>
      </c>
      <c r="Z4" s="31">
        <v>146.22999999999999</v>
      </c>
      <c r="AA4" s="31">
        <f>Y4/Z4</f>
        <v>3.0773439102783287E-5</v>
      </c>
      <c r="AB4" s="31">
        <f>AA3+AA4+V4</f>
        <v>5.6646399190224297E-4</v>
      </c>
      <c r="AC4" s="32">
        <f>100*AA4/AB4</f>
        <v>5.432549913621691</v>
      </c>
      <c r="AD4" s="31"/>
      <c r="AE4" s="31">
        <f>SUM(AA3,AA7,AA11,AA15,AA19,AA23,AA27,AA31,AA35,AA39)</f>
        <v>1.7643438418929084E-4</v>
      </c>
      <c r="AF4" s="31"/>
      <c r="AG4" s="31"/>
      <c r="AH4" s="2"/>
      <c r="AI4" s="29"/>
      <c r="AJ4" s="30"/>
      <c r="AK4" s="31">
        <v>1.52E-2</v>
      </c>
      <c r="AL4" s="31">
        <v>142.19999999999999</v>
      </c>
      <c r="AM4" s="31">
        <f>AK4/AL4</f>
        <v>1.068917018284107E-4</v>
      </c>
      <c r="AN4" s="31" t="s">
        <v>59</v>
      </c>
      <c r="AO4" s="31" t="s">
        <v>60</v>
      </c>
      <c r="AP4" s="31">
        <v>3.5000000000000001E-3</v>
      </c>
      <c r="AQ4" s="31">
        <v>146.22999999999999</v>
      </c>
      <c r="AR4" s="31">
        <f>AP4/AQ4</f>
        <v>2.3934897079942558E-5</v>
      </c>
      <c r="AS4" s="31">
        <f>AR3+AR4+AM4</f>
        <v>1.3287816151520546E-4</v>
      </c>
      <c r="AT4" s="32">
        <f>100*AR4/AS4</f>
        <v>18.012664238437441</v>
      </c>
      <c r="AU4" s="31"/>
      <c r="AV4" s="31">
        <f>SUM(AR3,AR7,AR11,AR15,AR19,AR23,AR27,AR31,AR35,AR39)</f>
        <v>1.7780209259385901E-5</v>
      </c>
      <c r="AW4" s="31"/>
      <c r="AX4" s="31"/>
      <c r="AY4" s="2"/>
      <c r="AZ4" s="29"/>
      <c r="BA4" s="30"/>
      <c r="BB4" s="31">
        <v>1.49E-2</v>
      </c>
      <c r="BC4" s="31">
        <v>142.19999999999999</v>
      </c>
      <c r="BD4" s="31">
        <f>BB4/BC4</f>
        <v>1.0478199718706049E-4</v>
      </c>
      <c r="BE4" s="31" t="s">
        <v>59</v>
      </c>
      <c r="BF4" s="31" t="s">
        <v>60</v>
      </c>
      <c r="BG4" s="31">
        <v>7.1999999999999998E-3</v>
      </c>
      <c r="BH4" s="31">
        <v>146.22999999999999</v>
      </c>
      <c r="BI4" s="31">
        <f>BG4/BH4</f>
        <v>4.9237502564453259E-5</v>
      </c>
      <c r="BJ4" s="31">
        <f>BI3+BI4+BD4</f>
        <v>1.5401949975151375E-4</v>
      </c>
      <c r="BK4" s="32">
        <f>100*BI4/BJ4</f>
        <v>31.96835637298539</v>
      </c>
      <c r="BL4" s="31"/>
      <c r="BM4" s="31">
        <f>SUM(BI3,BI7,BI11,BI15,BI19,BI23,BI27,BI31,BI35,BI39)</f>
        <v>1.7780209259385901E-5</v>
      </c>
      <c r="BN4" s="31"/>
      <c r="BO4" s="31"/>
      <c r="BP4" s="2"/>
      <c r="BQ4" s="29"/>
      <c r="BR4" s="30"/>
      <c r="BS4" s="31">
        <v>0.25390000000000001</v>
      </c>
      <c r="BT4" s="31">
        <v>142.19999999999999</v>
      </c>
      <c r="BU4" s="31">
        <f>BS4/BT4</f>
        <v>1.7855133614627287E-3</v>
      </c>
      <c r="BV4" s="31" t="s">
        <v>59</v>
      </c>
      <c r="BW4" s="31" t="s">
        <v>60</v>
      </c>
      <c r="BX4" s="31">
        <v>2.7000000000000001E-3</v>
      </c>
      <c r="BY4" s="31">
        <v>146.22999999999999</v>
      </c>
      <c r="BZ4" s="31">
        <f>BX4/BY4</f>
        <v>1.8464063461669975E-5</v>
      </c>
      <c r="CA4" s="31">
        <f>BZ3+BZ4+BU4</f>
        <v>1.8121836753518077E-3</v>
      </c>
      <c r="CB4" s="31">
        <f>100*BZ4/CA4</f>
        <v>1.0188847693976417</v>
      </c>
      <c r="CC4" s="31"/>
      <c r="CD4" s="31">
        <f>SUM(BZ3,BZ7,BZ11,BZ15,BZ19,BZ23,BZ27,BZ31,BZ35,BZ39)</f>
        <v>1.0941667236545169E-5</v>
      </c>
      <c r="CE4" s="31"/>
      <c r="CF4" s="31"/>
      <c r="CG4" s="2"/>
    </row>
    <row r="5" spans="1:85" ht="15.75">
      <c r="A5" s="29"/>
      <c r="B5" s="31"/>
      <c r="C5" s="31"/>
      <c r="D5" s="31"/>
      <c r="E5" s="31"/>
      <c r="F5" s="31"/>
      <c r="G5" s="31"/>
      <c r="H5" s="31"/>
      <c r="I5" s="31"/>
      <c r="J5" s="25"/>
      <c r="K5" s="31"/>
      <c r="L5" s="32"/>
      <c r="M5" s="32">
        <f>L3+L4</f>
        <v>23.402430297951447</v>
      </c>
      <c r="N5" s="31"/>
      <c r="O5" s="31"/>
      <c r="P5" s="31"/>
      <c r="Q5" s="2"/>
      <c r="R5" s="29"/>
      <c r="S5" s="31"/>
      <c r="T5" s="31"/>
      <c r="U5" s="31"/>
      <c r="V5" s="31"/>
      <c r="W5" s="31"/>
      <c r="X5" s="31"/>
      <c r="Y5" s="31"/>
      <c r="Z5" s="31"/>
      <c r="AA5" s="31"/>
      <c r="AB5" s="31"/>
      <c r="AC5" s="32"/>
      <c r="AD5" s="32">
        <f>AC3+AC4</f>
        <v>6.5190598963460289</v>
      </c>
      <c r="AE5" s="31"/>
      <c r="AF5" s="31"/>
      <c r="AG5" s="31"/>
      <c r="AH5" s="2"/>
      <c r="AI5" s="29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2"/>
      <c r="AU5" s="32">
        <f>AT3+AT4</f>
        <v>19.556606887446364</v>
      </c>
      <c r="AV5" s="31"/>
      <c r="AW5" s="31"/>
      <c r="AX5" s="31"/>
      <c r="AY5" s="2"/>
      <c r="AZ5" s="29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2"/>
      <c r="BL5" s="32">
        <f>BK3+BK4</f>
        <v>31.96835637298539</v>
      </c>
      <c r="BM5" s="31"/>
      <c r="BN5" s="31"/>
      <c r="BO5" s="31"/>
      <c r="BP5" s="2"/>
      <c r="BQ5" s="29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>
        <f>CB3+CB4</f>
        <v>1.4717224446854824</v>
      </c>
      <c r="CD5" s="31"/>
      <c r="CE5" s="31"/>
      <c r="CF5" s="31"/>
      <c r="CG5" s="2"/>
    </row>
    <row r="6" spans="1:85" ht="15.75">
      <c r="A6" s="29"/>
      <c r="B6" s="31"/>
      <c r="C6" s="31"/>
      <c r="D6" s="31"/>
      <c r="E6" s="31"/>
      <c r="F6" s="31"/>
      <c r="G6" s="31"/>
      <c r="H6" s="31"/>
      <c r="I6" s="31"/>
      <c r="J6" s="25"/>
      <c r="K6" s="31"/>
      <c r="L6" s="32"/>
      <c r="M6" s="32"/>
      <c r="N6" s="31"/>
      <c r="O6" s="31"/>
      <c r="P6" s="31"/>
      <c r="Q6" s="2"/>
      <c r="R6" s="29"/>
      <c r="S6" s="31"/>
      <c r="T6" s="31"/>
      <c r="U6" s="31"/>
      <c r="V6" s="31"/>
      <c r="W6" s="31"/>
      <c r="X6" s="31"/>
      <c r="Y6" s="31"/>
      <c r="Z6" s="31"/>
      <c r="AA6" s="31"/>
      <c r="AB6" s="31"/>
      <c r="AC6" s="32"/>
      <c r="AD6" s="32"/>
      <c r="AE6" s="31"/>
      <c r="AF6" s="31"/>
      <c r="AG6" s="31"/>
      <c r="AH6" s="2"/>
      <c r="AI6" s="29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2"/>
      <c r="AU6" s="32"/>
      <c r="AV6" s="31"/>
      <c r="AW6" s="31"/>
      <c r="AX6" s="31"/>
      <c r="AY6" s="2"/>
      <c r="AZ6" s="29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2"/>
      <c r="BL6" s="32"/>
      <c r="BM6" s="31"/>
      <c r="BN6" s="31"/>
      <c r="BO6" s="31"/>
      <c r="BP6" s="2"/>
      <c r="BQ6" s="29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2"/>
    </row>
    <row r="7" spans="1:85" ht="15.75">
      <c r="A7" s="29">
        <v>2</v>
      </c>
      <c r="B7" s="30" t="s">
        <v>57</v>
      </c>
      <c r="C7" s="31">
        <v>2.76E-2</v>
      </c>
      <c r="D7" s="31">
        <v>142.19999999999999</v>
      </c>
      <c r="E7" s="31">
        <f>C7/D7</f>
        <v>1.9409282700421943E-4</v>
      </c>
      <c r="F7" s="31" t="s">
        <v>58</v>
      </c>
      <c r="G7" s="31" t="s">
        <v>60</v>
      </c>
      <c r="H7" s="31">
        <v>2.0000000000000001E-4</v>
      </c>
      <c r="I7" s="31">
        <v>146.22999999999999</v>
      </c>
      <c r="J7" s="25">
        <f>H7/I7</f>
        <v>1.3677084045681463E-6</v>
      </c>
      <c r="K7" s="31"/>
      <c r="L7" s="32">
        <f t="shared" ref="L7" si="0">100*J7/K8</f>
        <v>0.59555370160497967</v>
      </c>
      <c r="M7" s="32"/>
      <c r="N7" s="31"/>
      <c r="O7" s="31"/>
      <c r="P7" s="31"/>
      <c r="Q7" s="2"/>
      <c r="R7" s="29">
        <v>2</v>
      </c>
      <c r="S7" s="30" t="s">
        <v>57</v>
      </c>
      <c r="T7" s="31">
        <v>6.2399999999999997E-2</v>
      </c>
      <c r="U7" s="31">
        <v>142.19999999999999</v>
      </c>
      <c r="V7" s="31">
        <f>T7/U7</f>
        <v>4.3881856540084387E-4</v>
      </c>
      <c r="W7" s="31" t="s">
        <v>58</v>
      </c>
      <c r="X7" s="31" t="s">
        <v>60</v>
      </c>
      <c r="Y7" s="31">
        <v>8.0000000000000004E-4</v>
      </c>
      <c r="Z7" s="31">
        <v>146.22999999999999</v>
      </c>
      <c r="AA7" s="31">
        <f>Y7/Z7</f>
        <v>5.4708336182725853E-6</v>
      </c>
      <c r="AB7" s="31"/>
      <c r="AC7" s="32">
        <f t="shared" ref="AC7" si="1">100*AA7/AB8</f>
        <v>1.1401137227358884</v>
      </c>
      <c r="AD7" s="32"/>
      <c r="AE7" s="31"/>
      <c r="AF7" s="31"/>
      <c r="AG7" s="31"/>
      <c r="AH7" s="2"/>
      <c r="AI7" s="29">
        <v>2</v>
      </c>
      <c r="AJ7" s="30" t="s">
        <v>57</v>
      </c>
      <c r="AK7" s="31">
        <v>7.1000000000000004E-3</v>
      </c>
      <c r="AL7" s="31">
        <v>142.19999999999999</v>
      </c>
      <c r="AM7" s="31">
        <f>AK7/AL7</f>
        <v>4.9929676511954999E-5</v>
      </c>
      <c r="AN7" s="31" t="s">
        <v>58</v>
      </c>
      <c r="AO7" s="31" t="s">
        <v>60</v>
      </c>
      <c r="AP7" s="31">
        <v>0</v>
      </c>
      <c r="AQ7" s="31">
        <v>146.22999999999999</v>
      </c>
      <c r="AR7" s="31">
        <f>AP7/AQ7</f>
        <v>0</v>
      </c>
      <c r="AS7" s="31"/>
      <c r="AT7" s="32">
        <f t="shared" ref="AT7" si="2">100*AR7/AS8</f>
        <v>0</v>
      </c>
      <c r="AU7" s="32"/>
      <c r="AV7" s="31"/>
      <c r="AW7" s="31"/>
      <c r="AX7" s="31"/>
      <c r="AY7" s="2"/>
      <c r="AZ7" s="29">
        <v>2</v>
      </c>
      <c r="BA7" s="30" t="s">
        <v>57</v>
      </c>
      <c r="BB7" s="31">
        <v>1.5299999999999999E-2</v>
      </c>
      <c r="BC7" s="31">
        <v>142.19999999999999</v>
      </c>
      <c r="BD7" s="31">
        <f>BB7/BC7</f>
        <v>1.0759493670886076E-4</v>
      </c>
      <c r="BE7" s="31" t="s">
        <v>58</v>
      </c>
      <c r="BF7" s="31" t="s">
        <v>60</v>
      </c>
      <c r="BG7" s="31">
        <v>0</v>
      </c>
      <c r="BH7" s="31">
        <v>146.22999999999999</v>
      </c>
      <c r="BI7" s="31">
        <f>BG7/BH7</f>
        <v>0</v>
      </c>
      <c r="BJ7" s="31"/>
      <c r="BK7" s="32">
        <f t="shared" ref="BK7" si="3">100*BI7/BJ8</f>
        <v>0</v>
      </c>
      <c r="BL7" s="32"/>
      <c r="BM7" s="31"/>
      <c r="BN7" s="31"/>
      <c r="BO7" s="31"/>
      <c r="BP7" s="2"/>
      <c r="BQ7" s="29">
        <v>2</v>
      </c>
      <c r="BR7" s="30" t="s">
        <v>57</v>
      </c>
      <c r="BS7" s="31">
        <v>0.27960000000000002</v>
      </c>
      <c r="BT7" s="31">
        <v>142.19999999999999</v>
      </c>
      <c r="BU7" s="31">
        <f>BS7/BT7</f>
        <v>1.9662447257383967E-3</v>
      </c>
      <c r="BV7" s="31" t="s">
        <v>58</v>
      </c>
      <c r="BW7" s="31" t="s">
        <v>60</v>
      </c>
      <c r="BX7" s="31">
        <v>4.0000000000000002E-4</v>
      </c>
      <c r="BY7" s="31">
        <v>146.22999999999999</v>
      </c>
      <c r="BZ7" s="31">
        <f>BX7/BY7</f>
        <v>2.7354168091362927E-6</v>
      </c>
      <c r="CA7" s="31"/>
      <c r="CB7" s="31">
        <f t="shared" ref="CB7" si="4">100*BZ7/CA8</f>
        <v>0.1385886297677851</v>
      </c>
      <c r="CC7" s="31"/>
      <c r="CD7" s="31"/>
      <c r="CE7" s="31"/>
      <c r="CF7" s="31"/>
      <c r="CG7" s="2"/>
    </row>
    <row r="8" spans="1:85" ht="15.75">
      <c r="A8" s="29"/>
      <c r="B8" s="30"/>
      <c r="C8" s="31">
        <v>2.76E-2</v>
      </c>
      <c r="D8" s="31">
        <v>142.19999999999999</v>
      </c>
      <c r="E8" s="31">
        <f t="shared" ref="E8" si="5">C8/D8</f>
        <v>1.9409282700421943E-4</v>
      </c>
      <c r="F8" s="31" t="s">
        <v>59</v>
      </c>
      <c r="G8" s="31" t="s">
        <v>60</v>
      </c>
      <c r="H8" s="31">
        <v>5.0000000000000001E-3</v>
      </c>
      <c r="I8" s="31">
        <v>146.22999999999999</v>
      </c>
      <c r="J8" s="25">
        <f>H8/I8</f>
        <v>3.4192710114203653E-5</v>
      </c>
      <c r="K8" s="31">
        <f t="shared" ref="K8" si="6">J7+J8+E8</f>
        <v>2.2965324552299123E-4</v>
      </c>
      <c r="L8" s="32">
        <f t="shared" ref="L8" si="7">100*J8/K8</f>
        <v>14.888842540124488</v>
      </c>
      <c r="M8" s="32"/>
      <c r="N8" s="31"/>
      <c r="O8" s="31"/>
      <c r="P8" s="31"/>
      <c r="Q8" s="2"/>
      <c r="R8" s="29"/>
      <c r="S8" s="30"/>
      <c r="T8" s="31">
        <v>6.2399999999999997E-2</v>
      </c>
      <c r="U8" s="31">
        <v>142.19999999999999</v>
      </c>
      <c r="V8" s="31">
        <f t="shared" ref="V8" si="8">T8/U8</f>
        <v>4.3881856540084387E-4</v>
      </c>
      <c r="W8" s="31" t="s">
        <v>59</v>
      </c>
      <c r="X8" s="31" t="s">
        <v>60</v>
      </c>
      <c r="Y8" s="31">
        <v>5.1999999999999998E-3</v>
      </c>
      <c r="Z8" s="31">
        <v>146.22999999999999</v>
      </c>
      <c r="AA8" s="31">
        <f>Y8/Z8</f>
        <v>3.5560418518771802E-5</v>
      </c>
      <c r="AB8" s="31">
        <f t="shared" ref="AB8" si="9">AA7+AA8+V8</f>
        <v>4.7984981753788826E-4</v>
      </c>
      <c r="AC8" s="32">
        <f t="shared" ref="AC8" si="10">100*AA8/AB8</f>
        <v>7.4107391977832737</v>
      </c>
      <c r="AD8" s="32"/>
      <c r="AE8" s="31"/>
      <c r="AF8" s="31"/>
      <c r="AG8" s="31"/>
      <c r="AH8" s="2"/>
      <c r="AI8" s="29"/>
      <c r="AJ8" s="30"/>
      <c r="AK8" s="31">
        <v>7.1000000000000004E-3</v>
      </c>
      <c r="AL8" s="31">
        <v>142.19999999999999</v>
      </c>
      <c r="AM8" s="31">
        <f t="shared" ref="AM8" si="11">AK8/AL8</f>
        <v>4.9929676511954999E-5</v>
      </c>
      <c r="AN8" s="31" t="s">
        <v>59</v>
      </c>
      <c r="AO8" s="31" t="s">
        <v>60</v>
      </c>
      <c r="AP8" s="31">
        <v>2.8999999999999998E-3</v>
      </c>
      <c r="AQ8" s="31">
        <v>146.22999999999999</v>
      </c>
      <c r="AR8" s="31">
        <f>AP8/AQ8</f>
        <v>1.9831771866238118E-5</v>
      </c>
      <c r="AS8" s="31">
        <f t="shared" ref="AS8" si="12">AR7+AR8+AM8</f>
        <v>6.976144837819312E-5</v>
      </c>
      <c r="AT8" s="32">
        <f t="shared" ref="AT8" si="13">100*AR8/AS8</f>
        <v>28.42798182561441</v>
      </c>
      <c r="AU8" s="32"/>
      <c r="AV8" s="31"/>
      <c r="AW8" s="31"/>
      <c r="AX8" s="31"/>
      <c r="AY8" s="2"/>
      <c r="AZ8" s="29"/>
      <c r="BA8" s="30"/>
      <c r="BB8" s="31">
        <v>1.5299999999999999E-2</v>
      </c>
      <c r="BC8" s="31">
        <v>142.19999999999999</v>
      </c>
      <c r="BD8" s="31">
        <f t="shared" ref="BD8" si="14">BB8/BC8</f>
        <v>1.0759493670886076E-4</v>
      </c>
      <c r="BE8" s="31" t="s">
        <v>59</v>
      </c>
      <c r="BF8" s="31" t="s">
        <v>60</v>
      </c>
      <c r="BG8" s="31">
        <v>5.1999999999999998E-3</v>
      </c>
      <c r="BH8" s="31">
        <v>146.22999999999999</v>
      </c>
      <c r="BI8" s="31">
        <f>BG8/BH8</f>
        <v>3.5560418518771802E-5</v>
      </c>
      <c r="BJ8" s="31">
        <f t="shared" ref="BJ8" si="15">BI7+BI8+BD8</f>
        <v>1.4315535522763255E-4</v>
      </c>
      <c r="BK8" s="32">
        <f t="shared" ref="BK8" si="16">100*BI8/BJ8</f>
        <v>24.84043888000339</v>
      </c>
      <c r="BL8" s="32"/>
      <c r="BM8" s="31"/>
      <c r="BN8" s="31"/>
      <c r="BO8" s="31"/>
      <c r="BP8" s="2"/>
      <c r="BQ8" s="29"/>
      <c r="BR8" s="30"/>
      <c r="BS8" s="31">
        <v>0.27960000000000002</v>
      </c>
      <c r="BT8" s="31">
        <v>142.19999999999999</v>
      </c>
      <c r="BU8" s="31">
        <f t="shared" ref="BU8" si="17">BS8/BT8</f>
        <v>1.9662447257383967E-3</v>
      </c>
      <c r="BV8" s="31" t="s">
        <v>59</v>
      </c>
      <c r="BW8" s="31" t="s">
        <v>60</v>
      </c>
      <c r="BX8" s="31">
        <v>6.9999999999999999E-4</v>
      </c>
      <c r="BY8" s="31">
        <v>146.22999999999999</v>
      </c>
      <c r="BZ8" s="31">
        <f>BX8/BY8</f>
        <v>4.7869794159885116E-6</v>
      </c>
      <c r="CA8" s="31">
        <f t="shared" ref="CA8" si="18">BZ7+BZ8+BU8</f>
        <v>1.9737671219635217E-3</v>
      </c>
      <c r="CB8" s="31">
        <f t="shared" ref="CB8" si="19">100*BZ8/CA8</f>
        <v>0.24253010209362391</v>
      </c>
      <c r="CC8" s="31"/>
      <c r="CD8" s="31"/>
      <c r="CE8" s="31"/>
      <c r="CF8" s="31"/>
      <c r="CG8" s="2"/>
    </row>
    <row r="9" spans="1:85" ht="15.75">
      <c r="A9" s="29"/>
      <c r="B9" s="31"/>
      <c r="C9" s="31"/>
      <c r="D9" s="31"/>
      <c r="E9" s="31"/>
      <c r="F9" s="31"/>
      <c r="G9" s="31"/>
      <c r="H9" s="31"/>
      <c r="I9" s="31"/>
      <c r="J9" s="25"/>
      <c r="K9" s="31"/>
      <c r="L9" s="32"/>
      <c r="M9" s="32">
        <f t="shared" ref="M9" si="20">L7+L8</f>
        <v>15.484396241729467</v>
      </c>
      <c r="N9" s="31"/>
      <c r="O9" s="31"/>
      <c r="P9" s="31"/>
      <c r="Q9" s="2"/>
      <c r="R9" s="29"/>
      <c r="S9" s="31"/>
      <c r="T9" s="31"/>
      <c r="U9" s="31"/>
      <c r="V9" s="31"/>
      <c r="W9" s="31"/>
      <c r="X9" s="31"/>
      <c r="Y9" s="31"/>
      <c r="Z9" s="31"/>
      <c r="AA9" s="31"/>
      <c r="AB9" s="31"/>
      <c r="AC9" s="32"/>
      <c r="AD9" s="32">
        <f t="shared" ref="AD9" si="21">AC7+AC8</f>
        <v>8.5508529205191621</v>
      </c>
      <c r="AE9" s="31"/>
      <c r="AF9" s="31"/>
      <c r="AG9" s="31"/>
      <c r="AH9" s="2"/>
      <c r="AI9" s="29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2"/>
      <c r="AU9" s="32">
        <f t="shared" ref="AU9" si="22">AT7+AT8</f>
        <v>28.42798182561441</v>
      </c>
      <c r="AV9" s="31"/>
      <c r="AW9" s="31"/>
      <c r="AX9" s="31"/>
      <c r="AY9" s="2"/>
      <c r="AZ9" s="29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2"/>
      <c r="BL9" s="32">
        <f t="shared" ref="BL9" si="23">BK7+BK8</f>
        <v>24.84043888000339</v>
      </c>
      <c r="BM9" s="31"/>
      <c r="BN9" s="31"/>
      <c r="BO9" s="31"/>
      <c r="BP9" s="2"/>
      <c r="BQ9" s="29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>
        <f t="shared" ref="CC9" si="24">CB7+CB8</f>
        <v>0.38111873186140899</v>
      </c>
      <c r="CD9" s="31"/>
      <c r="CE9" s="31"/>
      <c r="CF9" s="31"/>
      <c r="CG9" s="2"/>
    </row>
    <row r="10" spans="1:85" ht="15.75">
      <c r="A10" s="29"/>
      <c r="B10" s="31"/>
      <c r="C10" s="31"/>
      <c r="D10" s="31"/>
      <c r="E10" s="31"/>
      <c r="F10" s="31"/>
      <c r="G10" s="31"/>
      <c r="H10" s="31"/>
      <c r="I10" s="31"/>
      <c r="J10" s="25"/>
      <c r="K10" s="31"/>
      <c r="L10" s="32"/>
      <c r="M10" s="32"/>
      <c r="N10" s="31"/>
      <c r="O10" s="31"/>
      <c r="P10" s="31"/>
      <c r="Q10" s="2"/>
      <c r="R10" s="29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2"/>
      <c r="AD10" s="32"/>
      <c r="AE10" s="31"/>
      <c r="AF10" s="31"/>
      <c r="AG10" s="31"/>
      <c r="AH10" s="2"/>
      <c r="AI10" s="29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2"/>
      <c r="AU10" s="32"/>
      <c r="AV10" s="31"/>
      <c r="AW10" s="31"/>
      <c r="AX10" s="31"/>
      <c r="AY10" s="2"/>
      <c r="AZ10" s="29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2"/>
      <c r="BL10" s="32"/>
      <c r="BM10" s="31"/>
      <c r="BN10" s="31"/>
      <c r="BO10" s="31"/>
      <c r="BP10" s="2"/>
      <c r="BQ10" s="29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2"/>
    </row>
    <row r="11" spans="1:85" ht="15.75">
      <c r="A11" s="29">
        <v>3</v>
      </c>
      <c r="B11" s="30" t="s">
        <v>57</v>
      </c>
      <c r="C11" s="31">
        <v>4.0500000000000001E-2</v>
      </c>
      <c r="D11" s="31">
        <v>142.19999999999999</v>
      </c>
      <c r="E11" s="31">
        <f>C11/D11</f>
        <v>2.8481012658227849E-4</v>
      </c>
      <c r="F11" s="31" t="s">
        <v>58</v>
      </c>
      <c r="G11" s="31" t="s">
        <v>60</v>
      </c>
      <c r="H11" s="31">
        <v>0</v>
      </c>
      <c r="I11" s="31">
        <v>146.22999999999999</v>
      </c>
      <c r="J11" s="25">
        <f>H11/I11</f>
        <v>0</v>
      </c>
      <c r="K11" s="31"/>
      <c r="L11" s="32">
        <f t="shared" ref="L11" si="25">100*J11/K12</f>
        <v>0</v>
      </c>
      <c r="M11" s="32"/>
      <c r="N11" s="31"/>
      <c r="O11" s="31"/>
      <c r="P11" s="31"/>
      <c r="Q11" s="2"/>
      <c r="R11" s="29">
        <v>3</v>
      </c>
      <c r="S11" s="30" t="s">
        <v>57</v>
      </c>
      <c r="T11" s="31">
        <v>1.6E-2</v>
      </c>
      <c r="U11" s="31">
        <v>142.19999999999999</v>
      </c>
      <c r="V11" s="31">
        <f>T11/U11</f>
        <v>1.1251758087201126E-4</v>
      </c>
      <c r="W11" s="31" t="s">
        <v>58</v>
      </c>
      <c r="X11" s="31" t="s">
        <v>60</v>
      </c>
      <c r="Y11" s="31">
        <v>4.0000000000000002E-4</v>
      </c>
      <c r="Z11" s="31">
        <v>146.22999999999999</v>
      </c>
      <c r="AA11" s="31">
        <f>Y11/Z11</f>
        <v>2.7354168091362927E-6</v>
      </c>
      <c r="AB11" s="31"/>
      <c r="AC11" s="32">
        <f t="shared" ref="AC11" si="26">100*AA11/AB12</f>
        <v>2.0147635982374363</v>
      </c>
      <c r="AD11" s="32"/>
      <c r="AE11" s="31"/>
      <c r="AF11" s="31"/>
      <c r="AG11" s="31"/>
      <c r="AH11" s="2"/>
      <c r="AI11" s="29">
        <v>3</v>
      </c>
      <c r="AJ11" s="30" t="s">
        <v>57</v>
      </c>
      <c r="AK11" s="31">
        <v>2.58E-2</v>
      </c>
      <c r="AL11" s="31">
        <v>142.19999999999999</v>
      </c>
      <c r="AM11" s="31">
        <f>AK11/AL11</f>
        <v>1.8143459915611815E-4</v>
      </c>
      <c r="AN11" s="31" t="s">
        <v>58</v>
      </c>
      <c r="AO11" s="31" t="s">
        <v>60</v>
      </c>
      <c r="AP11" s="31">
        <v>0</v>
      </c>
      <c r="AQ11" s="31">
        <v>146.22999999999999</v>
      </c>
      <c r="AR11" s="31">
        <f>AP11/AQ11</f>
        <v>0</v>
      </c>
      <c r="AS11" s="31"/>
      <c r="AT11" s="32">
        <f t="shared" ref="AT11" si="27">100*AR11/AS12</f>
        <v>0</v>
      </c>
      <c r="AU11" s="32"/>
      <c r="AV11" s="31"/>
      <c r="AW11" s="31"/>
      <c r="AX11" s="31"/>
      <c r="AY11" s="2"/>
      <c r="AZ11" s="29">
        <v>3</v>
      </c>
      <c r="BA11" s="30" t="s">
        <v>57</v>
      </c>
      <c r="BB11" s="31">
        <v>0.13900000000000001</v>
      </c>
      <c r="BC11" s="31">
        <v>142.19999999999999</v>
      </c>
      <c r="BD11" s="31">
        <f>BB11/BC11</f>
        <v>9.7749648382559787E-4</v>
      </c>
      <c r="BE11" s="31" t="s">
        <v>58</v>
      </c>
      <c r="BF11" s="31" t="s">
        <v>60</v>
      </c>
      <c r="BG11" s="31">
        <v>0</v>
      </c>
      <c r="BH11" s="31">
        <v>146.22999999999999</v>
      </c>
      <c r="BI11" s="31">
        <f>BG11/BH11</f>
        <v>0</v>
      </c>
      <c r="BJ11" s="31"/>
      <c r="BK11" s="32">
        <f t="shared" ref="BK11" si="28">100*BI11/BJ12</f>
        <v>0</v>
      </c>
      <c r="BL11" s="32"/>
      <c r="BM11" s="31"/>
      <c r="BN11" s="31"/>
      <c r="BO11" s="31"/>
      <c r="BP11" s="2"/>
      <c r="BQ11" s="29">
        <v>3</v>
      </c>
      <c r="BR11" s="30" t="s">
        <v>57</v>
      </c>
      <c r="BS11" s="31">
        <v>0.61529999999999996</v>
      </c>
      <c r="BT11" s="31">
        <v>142.19999999999999</v>
      </c>
      <c r="BU11" s="31">
        <f>BS11/BT11</f>
        <v>4.327004219409283E-3</v>
      </c>
      <c r="BV11" s="31" t="s">
        <v>58</v>
      </c>
      <c r="BW11" s="31" t="s">
        <v>60</v>
      </c>
      <c r="BX11" s="31">
        <v>0</v>
      </c>
      <c r="BY11" s="31">
        <v>146.22999999999999</v>
      </c>
      <c r="BZ11" s="31">
        <f>BX11/BY11</f>
        <v>0</v>
      </c>
      <c r="CA11" s="31"/>
      <c r="CB11" s="31">
        <f t="shared" ref="CB11" si="29">100*BZ11/CA12</f>
        <v>0</v>
      </c>
      <c r="CC11" s="31"/>
      <c r="CD11" s="31"/>
      <c r="CE11" s="31"/>
      <c r="CF11" s="31"/>
      <c r="CG11" s="2"/>
    </row>
    <row r="12" spans="1:85" ht="15.75">
      <c r="A12" s="29"/>
      <c r="B12" s="30"/>
      <c r="C12" s="31">
        <v>4.0500000000000001E-2</v>
      </c>
      <c r="D12" s="31">
        <v>142.19999999999999</v>
      </c>
      <c r="E12" s="31">
        <f t="shared" ref="E12" si="30">C12/D12</f>
        <v>2.8481012658227849E-4</v>
      </c>
      <c r="F12" s="31" t="s">
        <v>59</v>
      </c>
      <c r="G12" s="31" t="s">
        <v>60</v>
      </c>
      <c r="H12" s="31">
        <v>3.8E-3</v>
      </c>
      <c r="I12" s="31">
        <v>146.22999999999999</v>
      </c>
      <c r="J12" s="25">
        <f t="shared" ref="J12" si="31">H12/I12</f>
        <v>2.5986459686794778E-5</v>
      </c>
      <c r="K12" s="31">
        <f>J11+J12+E12</f>
        <v>3.1079658626907328E-4</v>
      </c>
      <c r="L12" s="32">
        <f t="shared" ref="L12" si="32">100*J12/K12</f>
        <v>8.3612436026877415</v>
      </c>
      <c r="M12" s="32"/>
      <c r="N12" s="31"/>
      <c r="O12" s="31"/>
      <c r="P12" s="31"/>
      <c r="Q12" s="2"/>
      <c r="R12" s="29"/>
      <c r="S12" s="30"/>
      <c r="T12" s="31">
        <v>1.6E-2</v>
      </c>
      <c r="U12" s="31">
        <v>142.19999999999999</v>
      </c>
      <c r="V12" s="31">
        <f t="shared" ref="V12" si="33">T12/U12</f>
        <v>1.1251758087201126E-4</v>
      </c>
      <c r="W12" s="31" t="s">
        <v>59</v>
      </c>
      <c r="X12" s="31" t="s">
        <v>60</v>
      </c>
      <c r="Y12" s="31">
        <v>3.0000000000000001E-3</v>
      </c>
      <c r="Z12" s="31">
        <v>146.22999999999999</v>
      </c>
      <c r="AA12" s="31">
        <f t="shared" ref="AA12" si="34">Y12/Z12</f>
        <v>2.0515626068522192E-5</v>
      </c>
      <c r="AB12" s="31">
        <f>AA11+AA12+V12</f>
        <v>1.3576862374966976E-4</v>
      </c>
      <c r="AC12" s="32">
        <f t="shared" ref="AC12" si="35">100*AA12/AB12</f>
        <v>15.110726986780769</v>
      </c>
      <c r="AD12" s="32"/>
      <c r="AE12" s="31"/>
      <c r="AF12" s="31"/>
      <c r="AG12" s="31"/>
      <c r="AH12" s="2"/>
      <c r="AI12" s="29"/>
      <c r="AJ12" s="30"/>
      <c r="AK12" s="31">
        <v>2.58E-2</v>
      </c>
      <c r="AL12" s="31">
        <v>142.19999999999999</v>
      </c>
      <c r="AM12" s="31">
        <f t="shared" ref="AM12" si="36">AK12/AL12</f>
        <v>1.8143459915611815E-4</v>
      </c>
      <c r="AN12" s="31" t="s">
        <v>59</v>
      </c>
      <c r="AO12" s="31" t="s">
        <v>60</v>
      </c>
      <c r="AP12" s="31">
        <v>2.5000000000000001E-3</v>
      </c>
      <c r="AQ12" s="31">
        <v>146.22999999999999</v>
      </c>
      <c r="AR12" s="31">
        <f t="shared" ref="AR12" si="37">AP12/AQ12</f>
        <v>1.7096355057101826E-5</v>
      </c>
      <c r="AS12" s="31">
        <f>AR11+AR12+AM12</f>
        <v>1.9853095421321998E-4</v>
      </c>
      <c r="AT12" s="32">
        <f t="shared" ref="AT12" si="38">100*AR12/AS12</f>
        <v>8.6114304567037614</v>
      </c>
      <c r="AU12" s="32"/>
      <c r="AV12" s="31"/>
      <c r="AW12" s="31"/>
      <c r="AX12" s="31"/>
      <c r="AY12" s="2"/>
      <c r="AZ12" s="29"/>
      <c r="BA12" s="30"/>
      <c r="BB12" s="31">
        <v>0.13900000000000001</v>
      </c>
      <c r="BC12" s="31">
        <v>142.19999999999999</v>
      </c>
      <c r="BD12" s="31">
        <f t="shared" ref="BD12" si="39">BB12/BC12</f>
        <v>9.7749648382559787E-4</v>
      </c>
      <c r="BE12" s="31" t="s">
        <v>59</v>
      </c>
      <c r="BF12" s="31" t="s">
        <v>60</v>
      </c>
      <c r="BG12" s="31">
        <v>1.6999999999999999E-3</v>
      </c>
      <c r="BH12" s="31">
        <v>146.22999999999999</v>
      </c>
      <c r="BI12" s="31">
        <f t="shared" ref="BI12" si="40">BG12/BH12</f>
        <v>1.1625521438829242E-5</v>
      </c>
      <c r="BJ12" s="31">
        <f>BI11+BI12+BD12</f>
        <v>9.8912200526442718E-4</v>
      </c>
      <c r="BK12" s="32">
        <f t="shared" ref="BK12" si="41">100*BI12/BJ12</f>
        <v>1.1753374585697676</v>
      </c>
      <c r="BL12" s="32"/>
      <c r="BM12" s="31"/>
      <c r="BN12" s="31"/>
      <c r="BO12" s="31"/>
      <c r="BP12" s="2"/>
      <c r="BQ12" s="29"/>
      <c r="BR12" s="30"/>
      <c r="BS12" s="31">
        <v>0.61529999999999996</v>
      </c>
      <c r="BT12" s="31">
        <v>142.19999999999999</v>
      </c>
      <c r="BU12" s="31">
        <f t="shared" ref="BU12" si="42">BS12/BT12</f>
        <v>4.327004219409283E-3</v>
      </c>
      <c r="BV12" s="31" t="s">
        <v>59</v>
      </c>
      <c r="BW12" s="31" t="s">
        <v>60</v>
      </c>
      <c r="BX12" s="31">
        <v>2.9999999999999997E-4</v>
      </c>
      <c r="BY12" s="31">
        <v>146.22999999999999</v>
      </c>
      <c r="BZ12" s="31">
        <f t="shared" ref="BZ12" si="43">BX12/BY12</f>
        <v>2.051562606852219E-6</v>
      </c>
      <c r="CA12" s="31">
        <f>BZ11+BZ12+BU12</f>
        <v>4.3290557820161351E-3</v>
      </c>
      <c r="CB12" s="31">
        <f t="shared" ref="CB12" si="44">100*BZ12/CA12</f>
        <v>4.7390532951200777E-2</v>
      </c>
      <c r="CC12" s="31"/>
      <c r="CD12" s="31"/>
      <c r="CE12" s="31"/>
      <c r="CF12" s="31"/>
      <c r="CG12" s="2"/>
    </row>
    <row r="13" spans="1:85" ht="15.75">
      <c r="A13" s="29"/>
      <c r="B13" s="31"/>
      <c r="C13" s="31"/>
      <c r="D13" s="31"/>
      <c r="E13" s="31"/>
      <c r="F13" s="31"/>
      <c r="G13" s="31"/>
      <c r="H13" s="31"/>
      <c r="I13" s="31"/>
      <c r="J13" s="25"/>
      <c r="K13" s="31"/>
      <c r="L13" s="32"/>
      <c r="M13" s="32">
        <f t="shared" ref="M13" si="45">L11+L12</f>
        <v>8.3612436026877415</v>
      </c>
      <c r="N13" s="31" t="s">
        <v>59</v>
      </c>
      <c r="O13" s="31"/>
      <c r="P13" s="31"/>
      <c r="Q13" s="2"/>
      <c r="R13" s="29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2"/>
      <c r="AD13" s="32">
        <f t="shared" ref="AD13" si="46">AC11+AC12</f>
        <v>17.125490585018206</v>
      </c>
      <c r="AE13" s="31" t="s">
        <v>59</v>
      </c>
      <c r="AF13" s="31"/>
      <c r="AG13" s="31"/>
      <c r="AH13" s="2"/>
      <c r="AI13" s="29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2"/>
      <c r="AU13" s="32">
        <f t="shared" ref="AU13" si="47">AT11+AT12</f>
        <v>8.6114304567037614</v>
      </c>
      <c r="AV13" s="31" t="s">
        <v>59</v>
      </c>
      <c r="AW13" s="31"/>
      <c r="AX13" s="31"/>
      <c r="AY13" s="2"/>
      <c r="AZ13" s="29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2"/>
      <c r="BL13" s="32">
        <f t="shared" ref="BL13" si="48">BK11+BK12</f>
        <v>1.1753374585697676</v>
      </c>
      <c r="BM13" s="31" t="s">
        <v>59</v>
      </c>
      <c r="BN13" s="31"/>
      <c r="BO13" s="31"/>
      <c r="BP13" s="2"/>
      <c r="BQ13" s="29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>
        <f t="shared" ref="CC13" si="49">CB11+CB12</f>
        <v>4.7390532951200777E-2</v>
      </c>
      <c r="CD13" s="31" t="s">
        <v>59</v>
      </c>
      <c r="CE13" s="31"/>
      <c r="CF13" s="31"/>
      <c r="CG13" s="2"/>
    </row>
    <row r="14" spans="1:85" ht="15.75">
      <c r="A14" s="29"/>
      <c r="B14" s="31"/>
      <c r="C14" s="31"/>
      <c r="D14" s="31"/>
      <c r="E14" s="31"/>
      <c r="F14" s="31"/>
      <c r="G14" s="31"/>
      <c r="H14" s="31"/>
      <c r="I14" s="31"/>
      <c r="J14" s="25"/>
      <c r="K14" s="31"/>
      <c r="L14" s="32"/>
      <c r="M14" s="32"/>
      <c r="N14" s="31">
        <f>SUM(J4,J8,J12,J16,J20,J24,J28,J32,J36,J40)</f>
        <v>2.7764480612733368E-4</v>
      </c>
      <c r="O14" s="31"/>
      <c r="P14" s="31"/>
      <c r="Q14" s="2"/>
      <c r="R14" s="29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2"/>
      <c r="AD14" s="32"/>
      <c r="AE14" s="31">
        <f>SUM(AA4,AA8,AA12,AA16,AA20,AA24,AA28,AA32,AA36,AA40)</f>
        <v>1.8464063461669973E-4</v>
      </c>
      <c r="AF14" s="31"/>
      <c r="AG14" s="31"/>
      <c r="AH14" s="2"/>
      <c r="AI14" s="29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2"/>
      <c r="AU14" s="32"/>
      <c r="AV14" s="31">
        <f>SUM(AR4,AR8,AR12,AR16,AR20,AR24,AR28,AR32,AR36,AR40)</f>
        <v>1.2446146481570131E-4</v>
      </c>
      <c r="AW14" s="31"/>
      <c r="AX14" s="31"/>
      <c r="AY14" s="2"/>
      <c r="AZ14" s="29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2"/>
      <c r="BL14" s="32"/>
      <c r="BM14" s="31">
        <f>SUM(BI4,BI8,BI12,BI16,BI20,BI24,BI28,BI32,BI36,BI40)</f>
        <v>1.2856459002940574E-4</v>
      </c>
      <c r="BN14" s="31"/>
      <c r="BO14" s="31"/>
      <c r="BP14" s="2"/>
      <c r="BQ14" s="29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>
        <f>SUM(BZ4,BZ8,BZ12,BZ16,BZ20,BZ24,BZ28,BZ32,BZ36,BZ40)</f>
        <v>2.9405730698215148E-5</v>
      </c>
      <c r="CE14" s="31"/>
      <c r="CF14" s="31"/>
      <c r="CG14" s="2"/>
    </row>
    <row r="15" spans="1:85" ht="15.75">
      <c r="A15" s="29">
        <v>4</v>
      </c>
      <c r="B15" s="30" t="s">
        <v>57</v>
      </c>
      <c r="C15" s="31">
        <v>0.1963</v>
      </c>
      <c r="D15" s="31">
        <v>142.19999999999999</v>
      </c>
      <c r="E15" s="31">
        <f t="shared" ref="E15:E16" si="50">C15/D15</f>
        <v>1.3804500703234882E-3</v>
      </c>
      <c r="F15" s="31" t="s">
        <v>58</v>
      </c>
      <c r="G15" s="31" t="s">
        <v>60</v>
      </c>
      <c r="H15" s="31">
        <v>0</v>
      </c>
      <c r="I15" s="31">
        <v>146.22999999999999</v>
      </c>
      <c r="J15" s="25">
        <f t="shared" ref="J15:J16" si="51">H15/I15</f>
        <v>0</v>
      </c>
      <c r="K15" s="31"/>
      <c r="L15" s="32">
        <f t="shared" ref="L15" si="52">100*J15/K16</f>
        <v>0</v>
      </c>
      <c r="M15" s="32"/>
      <c r="N15" s="31"/>
      <c r="O15" s="31"/>
      <c r="P15" s="31"/>
      <c r="Q15" s="2"/>
      <c r="R15" s="29">
        <v>4</v>
      </c>
      <c r="S15" s="30" t="s">
        <v>57</v>
      </c>
      <c r="T15" s="31">
        <v>6.6000000000000003E-2</v>
      </c>
      <c r="U15" s="31">
        <v>142.19999999999999</v>
      </c>
      <c r="V15" s="31">
        <f t="shared" ref="V15:V16" si="53">T15/U15</f>
        <v>4.6413502109704649E-4</v>
      </c>
      <c r="W15" s="31" t="s">
        <v>58</v>
      </c>
      <c r="X15" s="31" t="s">
        <v>60</v>
      </c>
      <c r="Y15" s="31">
        <v>4.0000000000000002E-4</v>
      </c>
      <c r="Z15" s="31">
        <v>146.22999999999999</v>
      </c>
      <c r="AA15" s="31">
        <f t="shared" ref="AA15:AA16" si="54">Y15/Z15</f>
        <v>2.7354168091362927E-6</v>
      </c>
      <c r="AB15" s="31"/>
      <c r="AC15" s="32">
        <f t="shared" ref="AC15" si="55">100*AA15/AB16</f>
        <v>0.55501238239650608</v>
      </c>
      <c r="AD15" s="32"/>
      <c r="AE15" s="31"/>
      <c r="AF15" s="31"/>
      <c r="AG15" s="31"/>
      <c r="AH15" s="2"/>
      <c r="AI15" s="29">
        <v>4</v>
      </c>
      <c r="AJ15" s="30" t="s">
        <v>57</v>
      </c>
      <c r="AK15" s="31">
        <v>0.1178</v>
      </c>
      <c r="AL15" s="31">
        <v>142.19999999999999</v>
      </c>
      <c r="AM15" s="31">
        <f t="shared" ref="AM15:AM16" si="56">AK15/AL15</f>
        <v>8.2841068917018296E-4</v>
      </c>
      <c r="AN15" s="31" t="s">
        <v>58</v>
      </c>
      <c r="AO15" s="31" t="s">
        <v>60</v>
      </c>
      <c r="AP15" s="31">
        <v>0</v>
      </c>
      <c r="AQ15" s="31">
        <v>146.22999999999999</v>
      </c>
      <c r="AR15" s="31">
        <f t="shared" ref="AR15:AR16" si="57">AP15/AQ15</f>
        <v>0</v>
      </c>
      <c r="AS15" s="31"/>
      <c r="AT15" s="32">
        <f t="shared" ref="AT15" si="58">100*AR15/AS16</f>
        <v>0</v>
      </c>
      <c r="AU15" s="32"/>
      <c r="AV15" s="31"/>
      <c r="AW15" s="31"/>
      <c r="AX15" s="31"/>
      <c r="AY15" s="2"/>
      <c r="AZ15" s="29">
        <v>4</v>
      </c>
      <c r="BA15" s="30" t="s">
        <v>57</v>
      </c>
      <c r="BB15" s="31">
        <v>0.1258</v>
      </c>
      <c r="BC15" s="31">
        <v>142.19999999999999</v>
      </c>
      <c r="BD15" s="31">
        <f t="shared" ref="BD15:BD16" si="59">BB15/BC15</f>
        <v>8.8466947960618846E-4</v>
      </c>
      <c r="BE15" s="31" t="s">
        <v>58</v>
      </c>
      <c r="BF15" s="31" t="s">
        <v>60</v>
      </c>
      <c r="BG15" s="31">
        <v>0</v>
      </c>
      <c r="BH15" s="31">
        <v>146.22999999999999</v>
      </c>
      <c r="BI15" s="31">
        <f t="shared" ref="BI15:BI16" si="60">BG15/BH15</f>
        <v>0</v>
      </c>
      <c r="BJ15" s="31"/>
      <c r="BK15" s="32">
        <f t="shared" ref="BK15" si="61">100*BI15/BJ16</f>
        <v>0</v>
      </c>
      <c r="BL15" s="32"/>
      <c r="BM15" s="31"/>
      <c r="BN15" s="31"/>
      <c r="BO15" s="31"/>
      <c r="BP15" s="2"/>
      <c r="BQ15" s="29">
        <v>4</v>
      </c>
      <c r="BR15" s="30" t="s">
        <v>57</v>
      </c>
      <c r="BS15" s="31">
        <v>0.2235</v>
      </c>
      <c r="BT15" s="31">
        <v>142.19999999999999</v>
      </c>
      <c r="BU15" s="31">
        <f t="shared" ref="BU15:BU16" si="62">BS15/BT15</f>
        <v>1.5717299578059073E-3</v>
      </c>
      <c r="BV15" s="31" t="s">
        <v>58</v>
      </c>
      <c r="BW15" s="31" t="s">
        <v>60</v>
      </c>
      <c r="BX15" s="31">
        <v>0</v>
      </c>
      <c r="BY15" s="31">
        <v>146.22999999999999</v>
      </c>
      <c r="BZ15" s="31">
        <f t="shared" ref="BZ15:BZ16" si="63">BX15/BY15</f>
        <v>0</v>
      </c>
      <c r="CA15" s="31"/>
      <c r="CB15" s="31">
        <f t="shared" ref="CB15" si="64">100*BZ15/CA16</f>
        <v>0</v>
      </c>
      <c r="CC15" s="31"/>
      <c r="CD15" s="31"/>
      <c r="CE15" s="31"/>
      <c r="CF15" s="31"/>
      <c r="CG15" s="2"/>
    </row>
    <row r="16" spans="1:85" ht="15.75">
      <c r="A16" s="29"/>
      <c r="B16" s="30"/>
      <c r="C16" s="31">
        <v>0.1963</v>
      </c>
      <c r="D16" s="31">
        <v>142.19999999999999</v>
      </c>
      <c r="E16" s="31">
        <f t="shared" si="50"/>
        <v>1.3804500703234882E-3</v>
      </c>
      <c r="F16" s="31" t="s">
        <v>59</v>
      </c>
      <c r="G16" s="31" t="s">
        <v>60</v>
      </c>
      <c r="H16" s="31">
        <v>2.5999999999999999E-3</v>
      </c>
      <c r="I16" s="31">
        <v>146.22999999999999</v>
      </c>
      <c r="J16" s="25">
        <f t="shared" si="51"/>
        <v>1.7780209259385901E-5</v>
      </c>
      <c r="K16" s="31">
        <f>J15+J16+E16</f>
        <v>1.3982302795828741E-3</v>
      </c>
      <c r="L16" s="32">
        <f t="shared" ref="L16" si="65">100*J16/K16</f>
        <v>1.2716223871714585</v>
      </c>
      <c r="M16" s="32"/>
      <c r="N16" s="31"/>
      <c r="O16" s="31"/>
      <c r="P16" s="31"/>
      <c r="Q16" s="2"/>
      <c r="R16" s="29"/>
      <c r="S16" s="30"/>
      <c r="T16" s="31">
        <v>6.6000000000000003E-2</v>
      </c>
      <c r="U16" s="31">
        <v>142.19999999999999</v>
      </c>
      <c r="V16" s="31">
        <f t="shared" si="53"/>
        <v>4.6413502109704649E-4</v>
      </c>
      <c r="W16" s="31" t="s">
        <v>59</v>
      </c>
      <c r="X16" s="31" t="s">
        <v>60</v>
      </c>
      <c r="Y16" s="31">
        <v>3.8E-3</v>
      </c>
      <c r="Z16" s="31">
        <v>146.22999999999999</v>
      </c>
      <c r="AA16" s="31">
        <f t="shared" si="54"/>
        <v>2.5986459686794778E-5</v>
      </c>
      <c r="AB16" s="31">
        <f>AA15+AA16+V16</f>
        <v>4.9285689759297755E-4</v>
      </c>
      <c r="AC16" s="32">
        <f t="shared" ref="AC16" si="66">100*AA16/AB16</f>
        <v>5.2726176327668073</v>
      </c>
      <c r="AD16" s="32"/>
      <c r="AE16" s="31"/>
      <c r="AF16" s="31"/>
      <c r="AG16" s="31"/>
      <c r="AH16" s="2"/>
      <c r="AI16" s="29"/>
      <c r="AJ16" s="30"/>
      <c r="AK16" s="31">
        <v>0.1178</v>
      </c>
      <c r="AL16" s="31">
        <v>142.19999999999999</v>
      </c>
      <c r="AM16" s="31">
        <f t="shared" si="56"/>
        <v>8.2841068917018296E-4</v>
      </c>
      <c r="AN16" s="31" t="s">
        <v>59</v>
      </c>
      <c r="AO16" s="31" t="s">
        <v>60</v>
      </c>
      <c r="AP16" s="31">
        <v>3.0000000000000001E-3</v>
      </c>
      <c r="AQ16" s="31">
        <v>146.22999999999999</v>
      </c>
      <c r="AR16" s="31">
        <f t="shared" si="57"/>
        <v>2.0515626068522192E-5</v>
      </c>
      <c r="AS16" s="31">
        <f>AR15+AR16+AM16</f>
        <v>8.489263152387051E-4</v>
      </c>
      <c r="AT16" s="32">
        <f t="shared" ref="AT16" si="67">100*AR16/AS16</f>
        <v>2.4166556861597006</v>
      </c>
      <c r="AU16" s="32"/>
      <c r="AV16" s="31"/>
      <c r="AW16" s="31"/>
      <c r="AX16" s="31"/>
      <c r="AY16" s="2"/>
      <c r="AZ16" s="29"/>
      <c r="BA16" s="30"/>
      <c r="BB16" s="31">
        <v>0.1258</v>
      </c>
      <c r="BC16" s="31">
        <v>142.19999999999999</v>
      </c>
      <c r="BD16" s="31">
        <f t="shared" si="59"/>
        <v>8.8466947960618846E-4</v>
      </c>
      <c r="BE16" s="31" t="s">
        <v>59</v>
      </c>
      <c r="BF16" s="31" t="s">
        <v>60</v>
      </c>
      <c r="BG16" s="31">
        <v>1E-3</v>
      </c>
      <c r="BH16" s="31">
        <v>146.22999999999999</v>
      </c>
      <c r="BI16" s="31">
        <f t="shared" si="60"/>
        <v>6.838542022840731E-6</v>
      </c>
      <c r="BJ16" s="31">
        <f>BI15+BI16+BD16</f>
        <v>8.9150802162902914E-4</v>
      </c>
      <c r="BK16" s="32">
        <f t="shared" ref="BK16" si="68">100*BI16/BJ16</f>
        <v>0.76707577014784933</v>
      </c>
      <c r="BL16" s="32"/>
      <c r="BM16" s="31"/>
      <c r="BN16" s="31"/>
      <c r="BO16" s="31"/>
      <c r="BP16" s="2"/>
      <c r="BQ16" s="29"/>
      <c r="BR16" s="30"/>
      <c r="BS16" s="31">
        <v>0.2235</v>
      </c>
      <c r="BT16" s="31">
        <v>142.19999999999999</v>
      </c>
      <c r="BU16" s="31">
        <f t="shared" si="62"/>
        <v>1.5717299578059073E-3</v>
      </c>
      <c r="BV16" s="31" t="s">
        <v>59</v>
      </c>
      <c r="BW16" s="31" t="s">
        <v>60</v>
      </c>
      <c r="BX16" s="31">
        <v>0</v>
      </c>
      <c r="BY16" s="31">
        <v>146.22999999999999</v>
      </c>
      <c r="BZ16" s="31">
        <f t="shared" si="63"/>
        <v>0</v>
      </c>
      <c r="CA16" s="31">
        <f>BZ15+BZ16+BU16</f>
        <v>1.5717299578059073E-3</v>
      </c>
      <c r="CB16" s="31">
        <f t="shared" ref="CB16" si="69">100*BZ16/CA16</f>
        <v>0</v>
      </c>
      <c r="CC16" s="31"/>
      <c r="CD16" s="31"/>
      <c r="CE16" s="31"/>
      <c r="CF16" s="31"/>
      <c r="CG16" s="2"/>
    </row>
    <row r="17" spans="1:85" ht="15.75">
      <c r="A17" s="29"/>
      <c r="B17" s="31"/>
      <c r="C17" s="31"/>
      <c r="D17" s="31"/>
      <c r="E17" s="31"/>
      <c r="F17" s="31"/>
      <c r="G17" s="31"/>
      <c r="H17" s="31"/>
      <c r="I17" s="31"/>
      <c r="J17" s="25"/>
      <c r="K17" s="31"/>
      <c r="L17" s="32"/>
      <c r="M17" s="32">
        <f t="shared" ref="M17" si="70">L15+L16</f>
        <v>1.2716223871714585</v>
      </c>
      <c r="N17" s="31"/>
      <c r="O17" s="31"/>
      <c r="P17" s="31"/>
      <c r="Q17" s="2"/>
      <c r="R17" s="29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2"/>
      <c r="AD17" s="32">
        <f t="shared" ref="AD17" si="71">AC15+AC16</f>
        <v>5.8276300151633134</v>
      </c>
      <c r="AE17" s="31"/>
      <c r="AF17" s="31"/>
      <c r="AG17" s="31"/>
      <c r="AH17" s="2"/>
      <c r="AI17" s="29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2"/>
      <c r="AU17" s="32">
        <f t="shared" ref="AU17" si="72">AT15+AT16</f>
        <v>2.4166556861597006</v>
      </c>
      <c r="AV17" s="31"/>
      <c r="AW17" s="31"/>
      <c r="AX17" s="31"/>
      <c r="AY17" s="2"/>
      <c r="AZ17" s="29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2"/>
      <c r="BL17" s="32">
        <f t="shared" ref="BL17" si="73">BK15+BK16</f>
        <v>0.76707577014784933</v>
      </c>
      <c r="BM17" s="31"/>
      <c r="BN17" s="31"/>
      <c r="BO17" s="31"/>
      <c r="BP17" s="2"/>
      <c r="BQ17" s="29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>
        <f t="shared" ref="CC17" si="74">CB15+CB16</f>
        <v>0</v>
      </c>
      <c r="CD17" s="31"/>
      <c r="CE17" s="31"/>
      <c r="CF17" s="31"/>
      <c r="CG17" s="2"/>
    </row>
    <row r="18" spans="1:85" ht="15.75">
      <c r="A18" s="29"/>
      <c r="B18" s="31"/>
      <c r="C18" s="31"/>
      <c r="D18" s="31"/>
      <c r="E18" s="31"/>
      <c r="F18" s="31"/>
      <c r="G18" s="31"/>
      <c r="H18" s="31"/>
      <c r="I18" s="31"/>
      <c r="J18" s="25"/>
      <c r="K18" s="31"/>
      <c r="L18" s="32"/>
      <c r="M18" s="32"/>
      <c r="N18" s="31"/>
      <c r="O18" s="31"/>
      <c r="P18" s="31"/>
      <c r="Q18" s="2"/>
      <c r="R18" s="29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2"/>
      <c r="AD18" s="32"/>
      <c r="AE18" s="31"/>
      <c r="AF18" s="31"/>
      <c r="AG18" s="31"/>
      <c r="AH18" s="2"/>
      <c r="AI18" s="29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2"/>
      <c r="AU18" s="32"/>
      <c r="AV18" s="31"/>
      <c r="AW18" s="31"/>
      <c r="AX18" s="31"/>
      <c r="AY18" s="2"/>
      <c r="AZ18" s="29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2"/>
      <c r="BL18" s="32"/>
      <c r="BM18" s="31"/>
      <c r="BN18" s="31"/>
      <c r="BO18" s="31"/>
      <c r="BP18" s="2"/>
      <c r="BQ18" s="29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2"/>
    </row>
    <row r="19" spans="1:85" ht="15.75">
      <c r="A19" s="29">
        <v>5</v>
      </c>
      <c r="B19" s="30" t="s">
        <v>57</v>
      </c>
      <c r="C19" s="31">
        <v>0.28249999999999997</v>
      </c>
      <c r="D19" s="31">
        <v>142.19999999999999</v>
      </c>
      <c r="E19" s="31">
        <f t="shared" ref="E19:E20" si="75">C19/D19</f>
        <v>1.9866385372714485E-3</v>
      </c>
      <c r="F19" s="31" t="s">
        <v>58</v>
      </c>
      <c r="G19" s="31" t="s">
        <v>60</v>
      </c>
      <c r="H19" s="31">
        <v>4.0000000000000002E-4</v>
      </c>
      <c r="I19" s="31">
        <v>146.22999999999999</v>
      </c>
      <c r="J19" s="25">
        <f t="shared" ref="J19:J20" si="76">H19/I19</f>
        <v>2.7354168091362927E-6</v>
      </c>
      <c r="K19" s="31"/>
      <c r="L19" s="32">
        <f t="shared" ref="L19" si="77">100*J19/K20</f>
        <v>0.13637627287818077</v>
      </c>
      <c r="M19" s="32"/>
      <c r="N19" s="31"/>
      <c r="O19" s="31"/>
      <c r="P19" s="31"/>
      <c r="Q19" s="2"/>
      <c r="R19" s="29">
        <v>5</v>
      </c>
      <c r="S19" s="30" t="s">
        <v>57</v>
      </c>
      <c r="T19" s="31">
        <v>0.25459999999999999</v>
      </c>
      <c r="U19" s="31">
        <v>142.19999999999999</v>
      </c>
      <c r="V19" s="31">
        <f t="shared" ref="V19:V20" si="78">T19/U19</f>
        <v>1.7904360056258792E-3</v>
      </c>
      <c r="W19" s="31" t="s">
        <v>58</v>
      </c>
      <c r="X19" s="31" t="s">
        <v>60</v>
      </c>
      <c r="Y19" s="31">
        <v>4.0000000000000002E-4</v>
      </c>
      <c r="Z19" s="31">
        <v>146.22999999999999</v>
      </c>
      <c r="AA19" s="31">
        <f t="shared" ref="AA19:AA20" si="79">Y19/Z19</f>
        <v>2.7354168091362927E-6</v>
      </c>
      <c r="AB19" s="31"/>
      <c r="AC19" s="32">
        <f t="shared" ref="AC19" si="80">100*AA19/AB20</f>
        <v>0.15059364555180316</v>
      </c>
      <c r="AD19" s="32"/>
      <c r="AE19" s="31"/>
      <c r="AF19" s="31"/>
      <c r="AG19" s="31"/>
      <c r="AH19" s="2"/>
      <c r="AI19" s="29">
        <v>5</v>
      </c>
      <c r="AJ19" s="30" t="s">
        <v>57</v>
      </c>
      <c r="AK19" s="31">
        <v>0.1603</v>
      </c>
      <c r="AL19" s="31">
        <v>142.19999999999999</v>
      </c>
      <c r="AM19" s="31">
        <f t="shared" ref="AM19:AM20" si="81">AK19/AL19</f>
        <v>1.1272855133614627E-3</v>
      </c>
      <c r="AN19" s="31" t="s">
        <v>58</v>
      </c>
      <c r="AO19" s="31" t="s">
        <v>60</v>
      </c>
      <c r="AP19" s="31">
        <v>0</v>
      </c>
      <c r="AQ19" s="31">
        <v>146.22999999999999</v>
      </c>
      <c r="AR19" s="31">
        <f t="shared" ref="AR19:AR20" si="82">AP19/AQ19</f>
        <v>0</v>
      </c>
      <c r="AS19" s="31"/>
      <c r="AT19" s="32">
        <f t="shared" ref="AT19" si="83">100*AR19/AS20</f>
        <v>0</v>
      </c>
      <c r="AU19" s="32"/>
      <c r="AV19" s="31"/>
      <c r="AW19" s="31"/>
      <c r="AX19" s="31"/>
      <c r="AY19" s="2"/>
      <c r="AZ19" s="29">
        <v>5</v>
      </c>
      <c r="BA19" s="30" t="s">
        <v>57</v>
      </c>
      <c r="BB19" s="31">
        <v>0.2142</v>
      </c>
      <c r="BC19" s="31">
        <v>142.19999999999999</v>
      </c>
      <c r="BD19" s="31">
        <f t="shared" ref="BD19:BD20" si="84">BB19/BC19</f>
        <v>1.5063291139240508E-3</v>
      </c>
      <c r="BE19" s="31" t="s">
        <v>58</v>
      </c>
      <c r="BF19" s="31" t="s">
        <v>60</v>
      </c>
      <c r="BG19" s="31">
        <v>0</v>
      </c>
      <c r="BH19" s="31">
        <v>146.22999999999999</v>
      </c>
      <c r="BI19" s="31">
        <f t="shared" ref="BI19:BI20" si="85">BG19/BH19</f>
        <v>0</v>
      </c>
      <c r="BJ19" s="31"/>
      <c r="BK19" s="32">
        <f t="shared" ref="BK19" si="86">100*BI19/BJ20</f>
        <v>0</v>
      </c>
      <c r="BL19" s="32"/>
      <c r="BM19" s="31"/>
      <c r="BN19" s="31"/>
      <c r="BO19" s="31"/>
      <c r="BP19" s="2"/>
      <c r="BQ19" s="29">
        <v>5</v>
      </c>
      <c r="BR19" s="30" t="s">
        <v>57</v>
      </c>
      <c r="BS19" s="31">
        <v>0.35599999999999998</v>
      </c>
      <c r="BT19" s="31">
        <v>142.19999999999999</v>
      </c>
      <c r="BU19" s="31">
        <f t="shared" ref="BU19:BU20" si="87">BS19/BT19</f>
        <v>2.5035161744022504E-3</v>
      </c>
      <c r="BV19" s="31" t="s">
        <v>58</v>
      </c>
      <c r="BW19" s="31" t="s">
        <v>60</v>
      </c>
      <c r="BX19" s="31">
        <v>0</v>
      </c>
      <c r="BY19" s="31">
        <v>146.22999999999999</v>
      </c>
      <c r="BZ19" s="31">
        <f t="shared" ref="BZ19:BZ20" si="88">BX19/BY19</f>
        <v>0</v>
      </c>
      <c r="CA19" s="31"/>
      <c r="CB19" s="31">
        <f t="shared" ref="CB19" si="89">100*BZ19/CA20</f>
        <v>0</v>
      </c>
      <c r="CC19" s="31"/>
      <c r="CD19" s="31"/>
      <c r="CE19" s="31"/>
      <c r="CF19" s="31"/>
      <c r="CG19" s="2"/>
    </row>
    <row r="20" spans="1:85" ht="15.75">
      <c r="A20" s="29"/>
      <c r="B20" s="30"/>
      <c r="C20" s="31">
        <v>0.28249999999999997</v>
      </c>
      <c r="D20" s="31">
        <v>142.19999999999999</v>
      </c>
      <c r="E20" s="31">
        <f t="shared" si="75"/>
        <v>1.9866385372714485E-3</v>
      </c>
      <c r="F20" s="31" t="s">
        <v>59</v>
      </c>
      <c r="G20" s="31" t="s">
        <v>60</v>
      </c>
      <c r="H20" s="31">
        <v>2.3999999999999998E-3</v>
      </c>
      <c r="I20" s="31">
        <v>146.22999999999999</v>
      </c>
      <c r="J20" s="25">
        <f t="shared" si="76"/>
        <v>1.6412500854817752E-5</v>
      </c>
      <c r="K20" s="31">
        <f t="shared" ref="K20" si="90">J19+J20+E20</f>
        <v>2.0057864549354026E-3</v>
      </c>
      <c r="L20" s="32">
        <f t="shared" ref="L20" si="91">100*J20/K20</f>
        <v>0.81825763726908429</v>
      </c>
      <c r="M20" s="32"/>
      <c r="N20" s="31" t="s">
        <v>55</v>
      </c>
      <c r="O20" s="31"/>
      <c r="P20" s="31"/>
      <c r="Q20" s="2"/>
      <c r="R20" s="29"/>
      <c r="S20" s="30"/>
      <c r="T20" s="31">
        <v>0.25459999999999999</v>
      </c>
      <c r="U20" s="31">
        <v>142.19999999999999</v>
      </c>
      <c r="V20" s="31">
        <f t="shared" si="78"/>
        <v>1.7904360056258792E-3</v>
      </c>
      <c r="W20" s="31" t="s">
        <v>59</v>
      </c>
      <c r="X20" s="31" t="s">
        <v>60</v>
      </c>
      <c r="Y20" s="31">
        <v>3.3999999999999998E-3</v>
      </c>
      <c r="Z20" s="31">
        <v>146.22999999999999</v>
      </c>
      <c r="AA20" s="31">
        <f t="shared" si="79"/>
        <v>2.3251042877658484E-5</v>
      </c>
      <c r="AB20" s="31">
        <f t="shared" ref="AB20" si="92">AA19+AA20+V20</f>
        <v>1.8164224653126739E-3</v>
      </c>
      <c r="AC20" s="32">
        <f t="shared" ref="AC20" si="93">100*AA20/AB20</f>
        <v>1.2800459871903265</v>
      </c>
      <c r="AD20" s="32"/>
      <c r="AE20" s="31" t="s">
        <v>55</v>
      </c>
      <c r="AF20" s="31"/>
      <c r="AG20" s="31"/>
      <c r="AH20" s="2"/>
      <c r="AI20" s="29"/>
      <c r="AJ20" s="30"/>
      <c r="AK20" s="31">
        <v>0.1603</v>
      </c>
      <c r="AL20" s="31">
        <v>142.19999999999999</v>
      </c>
      <c r="AM20" s="31">
        <f t="shared" si="81"/>
        <v>1.1272855133614627E-3</v>
      </c>
      <c r="AN20" s="31" t="s">
        <v>59</v>
      </c>
      <c r="AO20" s="31" t="s">
        <v>60</v>
      </c>
      <c r="AP20" s="31">
        <v>2E-3</v>
      </c>
      <c r="AQ20" s="31">
        <v>146.22999999999999</v>
      </c>
      <c r="AR20" s="31">
        <f t="shared" si="82"/>
        <v>1.3677084045681462E-5</v>
      </c>
      <c r="AS20" s="31">
        <f t="shared" ref="AS20" si="94">AR19+AR20+AM20</f>
        <v>1.1409625974071441E-3</v>
      </c>
      <c r="AT20" s="32">
        <f t="shared" ref="AT20" si="95">100*AR20/AS20</f>
        <v>1.1987320247624993</v>
      </c>
      <c r="AU20" s="32"/>
      <c r="AV20" s="31" t="s">
        <v>55</v>
      </c>
      <c r="AW20" s="31"/>
      <c r="AX20" s="31"/>
      <c r="AY20" s="2"/>
      <c r="AZ20" s="29"/>
      <c r="BA20" s="30"/>
      <c r="BB20" s="31">
        <v>0.2142</v>
      </c>
      <c r="BC20" s="31">
        <v>142.19999999999999</v>
      </c>
      <c r="BD20" s="31">
        <f t="shared" si="84"/>
        <v>1.5063291139240508E-3</v>
      </c>
      <c r="BE20" s="31" t="s">
        <v>59</v>
      </c>
      <c r="BF20" s="31" t="s">
        <v>60</v>
      </c>
      <c r="BG20" s="31">
        <v>8.0000000000000004E-4</v>
      </c>
      <c r="BH20" s="31">
        <v>146.22999999999999</v>
      </c>
      <c r="BI20" s="31">
        <f t="shared" si="85"/>
        <v>5.4708336182725853E-6</v>
      </c>
      <c r="BJ20" s="31">
        <f t="shared" ref="BJ20" si="96">BI19+BI20+BD20</f>
        <v>1.5117999475423233E-3</v>
      </c>
      <c r="BK20" s="32">
        <f t="shared" ref="BK20" si="97">100*BI20/BJ20</f>
        <v>0.3618754999407372</v>
      </c>
      <c r="BL20" s="32"/>
      <c r="BM20" s="31" t="s">
        <v>55</v>
      </c>
      <c r="BN20" s="31"/>
      <c r="BO20" s="31"/>
      <c r="BP20" s="2"/>
      <c r="BQ20" s="29"/>
      <c r="BR20" s="30"/>
      <c r="BS20" s="31">
        <v>0.35599999999999998</v>
      </c>
      <c r="BT20" s="31">
        <v>142.19999999999999</v>
      </c>
      <c r="BU20" s="31">
        <f t="shared" si="87"/>
        <v>2.5035161744022504E-3</v>
      </c>
      <c r="BV20" s="31" t="s">
        <v>59</v>
      </c>
      <c r="BW20" s="31" t="s">
        <v>60</v>
      </c>
      <c r="BX20" s="31">
        <v>2.9999999999999997E-4</v>
      </c>
      <c r="BY20" s="31">
        <v>146.22999999999999</v>
      </c>
      <c r="BZ20" s="31">
        <f t="shared" si="88"/>
        <v>2.051562606852219E-6</v>
      </c>
      <c r="CA20" s="31">
        <f t="shared" ref="CA20" si="98">BZ19+BZ20+BU20</f>
        <v>2.5055677370091024E-3</v>
      </c>
      <c r="CB20" s="31">
        <f t="shared" ref="CB20" si="99">100*BZ20/CA20</f>
        <v>8.1880149418796816E-2</v>
      </c>
      <c r="CC20" s="31"/>
      <c r="CD20" s="31" t="s">
        <v>55</v>
      </c>
      <c r="CE20" s="31"/>
      <c r="CF20" s="31"/>
      <c r="CG20" s="2"/>
    </row>
    <row r="21" spans="1:85" ht="15.75">
      <c r="A21" s="29"/>
      <c r="B21" s="31"/>
      <c r="C21" s="31"/>
      <c r="D21" s="31"/>
      <c r="E21" s="31"/>
      <c r="F21" s="31"/>
      <c r="G21" s="31"/>
      <c r="H21" s="31"/>
      <c r="I21" s="31"/>
      <c r="J21" s="25"/>
      <c r="K21" s="31"/>
      <c r="L21" s="32"/>
      <c r="M21" s="32">
        <f t="shared" ref="M21" si="100">L19+L20</f>
        <v>0.95463391014726506</v>
      </c>
      <c r="N21" s="31">
        <f>SUM(N14,N4)</f>
        <v>3.2893387129863914E-4</v>
      </c>
      <c r="O21" s="31"/>
      <c r="P21" s="31"/>
      <c r="Q21" s="2"/>
      <c r="R21" s="29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2"/>
      <c r="AD21" s="32">
        <f t="shared" ref="AD21" si="101">AC19+AC20</f>
        <v>1.4306396327421296</v>
      </c>
      <c r="AE21" s="31">
        <f>SUM(AE14,AE4)</f>
        <v>3.610750188059906E-4</v>
      </c>
      <c r="AF21" s="31"/>
      <c r="AG21" s="31"/>
      <c r="AH21" s="2"/>
      <c r="AI21" s="29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2"/>
      <c r="AU21" s="32">
        <f t="shared" ref="AU21" si="102">AT19+AT20</f>
        <v>1.1987320247624993</v>
      </c>
      <c r="AV21" s="31">
        <f>SUM(AV14,AV4)</f>
        <v>1.4224167407508721E-4</v>
      </c>
      <c r="AW21" s="31"/>
      <c r="AX21" s="31"/>
      <c r="AY21" s="2"/>
      <c r="AZ21" s="29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2"/>
      <c r="BL21" s="32">
        <f t="shared" ref="BL21" si="103">BK19+BK20</f>
        <v>0.3618754999407372</v>
      </c>
      <c r="BM21" s="31">
        <f>SUM(BM14,BM4)</f>
        <v>1.4634479928879164E-4</v>
      </c>
      <c r="BN21" s="31"/>
      <c r="BO21" s="31"/>
      <c r="BP21" s="2"/>
      <c r="BQ21" s="29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>
        <f t="shared" ref="CC21" si="104">CB19+CB20</f>
        <v>8.1880149418796816E-2</v>
      </c>
      <c r="CD21" s="31">
        <f>SUM(CD14,CD4)</f>
        <v>4.0347397934760317E-5</v>
      </c>
      <c r="CE21" s="31"/>
      <c r="CF21" s="31"/>
      <c r="CG21" s="2"/>
    </row>
    <row r="22" spans="1:85" ht="15.75">
      <c r="A22" s="29"/>
      <c r="B22" s="31"/>
      <c r="C22" s="31"/>
      <c r="D22" s="31"/>
      <c r="E22" s="31"/>
      <c r="F22" s="31"/>
      <c r="G22" s="31"/>
      <c r="H22" s="31"/>
      <c r="I22" s="31"/>
      <c r="J22" s="25"/>
      <c r="K22" s="31"/>
      <c r="L22" s="32"/>
      <c r="M22" s="32"/>
      <c r="N22" s="31"/>
      <c r="O22" s="31"/>
      <c r="P22" s="31"/>
      <c r="Q22" s="2"/>
      <c r="R22" s="29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2"/>
      <c r="AD22" s="32"/>
      <c r="AE22" s="31"/>
      <c r="AF22" s="31"/>
      <c r="AG22" s="31"/>
      <c r="AH22" s="2"/>
      <c r="AI22" s="29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2"/>
      <c r="AU22" s="32"/>
      <c r="AV22" s="31"/>
      <c r="AW22" s="31"/>
      <c r="AX22" s="31"/>
      <c r="AY22" s="2"/>
      <c r="AZ22" s="29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2"/>
      <c r="BL22" s="32"/>
      <c r="BM22" s="31"/>
      <c r="BN22" s="31"/>
      <c r="BO22" s="31"/>
      <c r="BP22" s="2"/>
      <c r="BQ22" s="29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2"/>
    </row>
    <row r="23" spans="1:85" ht="15.75">
      <c r="A23" s="29">
        <v>6</v>
      </c>
      <c r="B23" s="30" t="s">
        <v>57</v>
      </c>
      <c r="C23" s="31">
        <v>0.26340000000000002</v>
      </c>
      <c r="D23" s="31">
        <v>142.19999999999999</v>
      </c>
      <c r="E23" s="31">
        <f t="shared" ref="E23:E24" si="105">C23/D23</f>
        <v>1.8523206751054856E-3</v>
      </c>
      <c r="F23" s="31" t="s">
        <v>58</v>
      </c>
      <c r="G23" s="31" t="s">
        <v>60</v>
      </c>
      <c r="H23" s="31">
        <v>2.9999999999999997E-4</v>
      </c>
      <c r="I23" s="31">
        <v>146.22999999999999</v>
      </c>
      <c r="J23" s="25">
        <f t="shared" ref="J23:J24" si="106">H23/I23</f>
        <v>2.051562606852219E-6</v>
      </c>
      <c r="K23" s="31"/>
      <c r="L23" s="32">
        <f t="shared" ref="L23" si="107">100*J23/K24</f>
        <v>0.10986401122312636</v>
      </c>
      <c r="M23" s="32"/>
      <c r="N23" s="31"/>
      <c r="O23" s="31"/>
      <c r="P23" s="31"/>
      <c r="Q23" s="2"/>
      <c r="R23" s="29">
        <v>6</v>
      </c>
      <c r="S23" s="30" t="s">
        <v>57</v>
      </c>
      <c r="T23" s="31">
        <v>0.4042</v>
      </c>
      <c r="U23" s="31">
        <v>142.19999999999999</v>
      </c>
      <c r="V23" s="31">
        <f t="shared" ref="V23:V24" si="108">T23/U23</f>
        <v>2.8424753867791843E-3</v>
      </c>
      <c r="W23" s="31" t="s">
        <v>58</v>
      </c>
      <c r="X23" s="31" t="s">
        <v>60</v>
      </c>
      <c r="Y23" s="31">
        <v>1.8E-3</v>
      </c>
      <c r="Z23" s="31">
        <v>146.22999999999999</v>
      </c>
      <c r="AA23" s="31">
        <f t="shared" ref="AA23:AA24" si="109">Y23/Z23</f>
        <v>1.2309375641113315E-5</v>
      </c>
      <c r="AB23" s="31"/>
      <c r="AC23" s="32">
        <f t="shared" ref="AC23" si="110">100*AA23/AB24</f>
        <v>0.42871925933337873</v>
      </c>
      <c r="AD23" s="32"/>
      <c r="AE23" s="31"/>
      <c r="AF23" s="31"/>
      <c r="AG23" s="31"/>
      <c r="AH23" s="2"/>
      <c r="AI23" s="29">
        <v>6</v>
      </c>
      <c r="AJ23" s="30" t="s">
        <v>57</v>
      </c>
      <c r="AK23" s="31">
        <v>0.13789999999999999</v>
      </c>
      <c r="AL23" s="31">
        <v>142.19999999999999</v>
      </c>
      <c r="AM23" s="31">
        <f t="shared" ref="AM23:AM24" si="111">AK23/AL23</f>
        <v>9.6976090014064698E-4</v>
      </c>
      <c r="AN23" s="31" t="s">
        <v>58</v>
      </c>
      <c r="AO23" s="31" t="s">
        <v>60</v>
      </c>
      <c r="AP23" s="31">
        <v>2.0000000000000001E-4</v>
      </c>
      <c r="AQ23" s="31">
        <v>146.22999999999999</v>
      </c>
      <c r="AR23" s="31">
        <f t="shared" ref="AR23:AR24" si="112">AP23/AQ23</f>
        <v>1.3677084045681463E-6</v>
      </c>
      <c r="AS23" s="31"/>
      <c r="AT23" s="32">
        <f t="shared" ref="AT23" si="113">100*AR23/AS24</f>
        <v>0.13936492033045561</v>
      </c>
      <c r="AU23" s="32"/>
      <c r="AV23" s="31"/>
      <c r="AW23" s="31"/>
      <c r="AX23" s="31"/>
      <c r="AY23" s="2"/>
      <c r="AZ23" s="29">
        <v>6</v>
      </c>
      <c r="BA23" s="30" t="s">
        <v>57</v>
      </c>
      <c r="BB23" s="31">
        <v>0.38940000000000002</v>
      </c>
      <c r="BC23" s="31">
        <v>142.19999999999999</v>
      </c>
      <c r="BD23" s="31">
        <f t="shared" ref="BD23:BD24" si="114">BB23/BC23</f>
        <v>2.7383966244725741E-3</v>
      </c>
      <c r="BE23" s="31" t="s">
        <v>58</v>
      </c>
      <c r="BF23" s="31" t="s">
        <v>60</v>
      </c>
      <c r="BG23" s="31">
        <v>5.9999999999999995E-4</v>
      </c>
      <c r="BH23" s="31">
        <v>146.22999999999999</v>
      </c>
      <c r="BI23" s="31">
        <f t="shared" ref="BI23:BI24" si="115">BG23/BH23</f>
        <v>4.1031252137044379E-6</v>
      </c>
      <c r="BJ23" s="31"/>
      <c r="BK23" s="32">
        <f t="shared" ref="BK23" si="116">100*BI23/BJ24</f>
        <v>0.14942630073125363</v>
      </c>
      <c r="BL23" s="32"/>
      <c r="BM23" s="31"/>
      <c r="BN23" s="31"/>
      <c r="BO23" s="31"/>
      <c r="BP23" s="2"/>
      <c r="BQ23" s="29">
        <v>6</v>
      </c>
      <c r="BR23" s="30" t="s">
        <v>57</v>
      </c>
      <c r="BS23" s="31">
        <v>0.28889999999999999</v>
      </c>
      <c r="BT23" s="31">
        <v>142.19999999999999</v>
      </c>
      <c r="BU23" s="31">
        <f t="shared" ref="BU23:BU24" si="117">BS23/BT23</f>
        <v>2.0316455696202532E-3</v>
      </c>
      <c r="BV23" s="31" t="s">
        <v>58</v>
      </c>
      <c r="BW23" s="31" t="s">
        <v>60</v>
      </c>
      <c r="BX23" s="31">
        <v>0</v>
      </c>
      <c r="BY23" s="31">
        <v>146.22999999999999</v>
      </c>
      <c r="BZ23" s="31">
        <f t="shared" ref="BZ23:BZ24" si="118">BX23/BY23</f>
        <v>0</v>
      </c>
      <c r="CA23" s="31"/>
      <c r="CB23" s="31">
        <f t="shared" ref="CB23" si="119">100*BZ23/CA24</f>
        <v>0</v>
      </c>
      <c r="CC23" s="31"/>
      <c r="CD23" s="31"/>
      <c r="CE23" s="31"/>
      <c r="CF23" s="31"/>
      <c r="CG23" s="2"/>
    </row>
    <row r="24" spans="1:85" ht="15.75">
      <c r="A24" s="29"/>
      <c r="B24" s="30"/>
      <c r="C24" s="31">
        <v>0.26340000000000002</v>
      </c>
      <c r="D24" s="31">
        <v>142.19999999999999</v>
      </c>
      <c r="E24" s="31">
        <f t="shared" si="105"/>
        <v>1.8523206751054856E-3</v>
      </c>
      <c r="F24" s="31" t="s">
        <v>59</v>
      </c>
      <c r="G24" s="31" t="s">
        <v>60</v>
      </c>
      <c r="H24" s="31">
        <v>1.9E-3</v>
      </c>
      <c r="I24" s="31">
        <v>146.22999999999999</v>
      </c>
      <c r="J24" s="25">
        <f t="shared" si="106"/>
        <v>1.2993229843397389E-5</v>
      </c>
      <c r="K24" s="31">
        <f t="shared" ref="K24" si="120">J23+J24+E24</f>
        <v>1.8673654675557352E-3</v>
      </c>
      <c r="L24" s="32">
        <f t="shared" ref="L24" si="121">100*J24/K24</f>
        <v>0.69580540441313377</v>
      </c>
      <c r="M24" s="32"/>
      <c r="N24" s="31"/>
      <c r="O24" s="31"/>
      <c r="P24" s="31"/>
      <c r="Q24" s="2"/>
      <c r="R24" s="29"/>
      <c r="S24" s="30"/>
      <c r="T24" s="31">
        <v>0.4042</v>
      </c>
      <c r="U24" s="31">
        <v>142.19999999999999</v>
      </c>
      <c r="V24" s="31">
        <f t="shared" si="108"/>
        <v>2.8424753867791843E-3</v>
      </c>
      <c r="W24" s="31" t="s">
        <v>59</v>
      </c>
      <c r="X24" s="31" t="s">
        <v>60</v>
      </c>
      <c r="Y24" s="31">
        <v>2.3999999999999998E-3</v>
      </c>
      <c r="Z24" s="31">
        <v>146.22999999999999</v>
      </c>
      <c r="AA24" s="31">
        <f t="shared" si="109"/>
        <v>1.6412500854817752E-5</v>
      </c>
      <c r="AB24" s="31">
        <f t="shared" ref="AB24" si="122">AA23+AA24+V24</f>
        <v>2.8711972632751155E-3</v>
      </c>
      <c r="AC24" s="32">
        <f t="shared" ref="AC24" si="123">100*AA24/AB24</f>
        <v>0.57162567911117157</v>
      </c>
      <c r="AD24" s="32"/>
      <c r="AE24" s="31"/>
      <c r="AF24" s="31"/>
      <c r="AG24" s="31"/>
      <c r="AH24" s="2"/>
      <c r="AI24" s="29"/>
      <c r="AJ24" s="30"/>
      <c r="AK24" s="31">
        <v>0.13789999999999999</v>
      </c>
      <c r="AL24" s="31">
        <v>142.19999999999999</v>
      </c>
      <c r="AM24" s="31">
        <f t="shared" si="111"/>
        <v>9.6976090014064698E-4</v>
      </c>
      <c r="AN24" s="31" t="s">
        <v>59</v>
      </c>
      <c r="AO24" s="31" t="s">
        <v>60</v>
      </c>
      <c r="AP24" s="31">
        <v>1.5E-3</v>
      </c>
      <c r="AQ24" s="31">
        <v>146.22999999999999</v>
      </c>
      <c r="AR24" s="31">
        <f t="shared" si="112"/>
        <v>1.0257813034261096E-5</v>
      </c>
      <c r="AS24" s="31">
        <f t="shared" ref="AS24" si="124">AR23+AR24+AM24</f>
        <v>9.813864215794763E-4</v>
      </c>
      <c r="AT24" s="32">
        <f t="shared" ref="AT24" si="125">100*AR24/AS24</f>
        <v>1.0452369024784169</v>
      </c>
      <c r="AU24" s="32"/>
      <c r="AV24" s="31"/>
      <c r="AW24" s="31"/>
      <c r="AX24" s="31"/>
      <c r="AY24" s="2"/>
      <c r="AZ24" s="29"/>
      <c r="BA24" s="30"/>
      <c r="BB24" s="31">
        <v>0.38940000000000002</v>
      </c>
      <c r="BC24" s="31">
        <v>142.19999999999999</v>
      </c>
      <c r="BD24" s="31">
        <f t="shared" si="114"/>
        <v>2.7383966244725741E-3</v>
      </c>
      <c r="BE24" s="31" t="s">
        <v>59</v>
      </c>
      <c r="BF24" s="31" t="s">
        <v>60</v>
      </c>
      <c r="BG24" s="31">
        <v>5.0000000000000001E-4</v>
      </c>
      <c r="BH24" s="31">
        <v>146.22999999999999</v>
      </c>
      <c r="BI24" s="31">
        <f t="shared" si="115"/>
        <v>3.4192710114203655E-6</v>
      </c>
      <c r="BJ24" s="31">
        <f t="shared" ref="BJ24" si="126">BI23+BI24+BD24</f>
        <v>2.7459190206976991E-3</v>
      </c>
      <c r="BK24" s="32">
        <f t="shared" ref="BK24" si="127">100*BI24/BJ24</f>
        <v>0.1245219172760447</v>
      </c>
      <c r="BL24" s="32"/>
      <c r="BM24" s="31"/>
      <c r="BN24" s="31"/>
      <c r="BO24" s="31"/>
      <c r="BP24" s="2"/>
      <c r="BQ24" s="29"/>
      <c r="BR24" s="30"/>
      <c r="BS24" s="31">
        <v>0.28889999999999999</v>
      </c>
      <c r="BT24" s="31">
        <v>142.19999999999999</v>
      </c>
      <c r="BU24" s="31">
        <f t="shared" si="117"/>
        <v>2.0316455696202532E-3</v>
      </c>
      <c r="BV24" s="31" t="s">
        <v>59</v>
      </c>
      <c r="BW24" s="31" t="s">
        <v>60</v>
      </c>
      <c r="BX24" s="31">
        <v>0</v>
      </c>
      <c r="BY24" s="31">
        <v>146.22999999999999</v>
      </c>
      <c r="BZ24" s="31">
        <f t="shared" si="118"/>
        <v>0</v>
      </c>
      <c r="CA24" s="31">
        <f t="shared" ref="CA24" si="128">BZ23+BZ24+BU24</f>
        <v>2.0316455696202532E-3</v>
      </c>
      <c r="CB24" s="31">
        <f t="shared" ref="CB24" si="129">100*BZ24/CA24</f>
        <v>0</v>
      </c>
      <c r="CC24" s="31"/>
      <c r="CD24" s="31"/>
      <c r="CE24" s="31"/>
      <c r="CF24" s="31"/>
      <c r="CG24" s="2"/>
    </row>
    <row r="25" spans="1:85" ht="15.75">
      <c r="A25" s="29"/>
      <c r="B25" s="31"/>
      <c r="C25" s="31"/>
      <c r="D25" s="31"/>
      <c r="E25" s="31"/>
      <c r="F25" s="31"/>
      <c r="G25" s="31"/>
      <c r="H25" s="31"/>
      <c r="I25" s="31"/>
      <c r="J25" s="25"/>
      <c r="K25" s="31"/>
      <c r="L25" s="32"/>
      <c r="M25" s="32">
        <f t="shared" ref="M25" si="130">L23+L24</f>
        <v>0.80566941563626016</v>
      </c>
      <c r="N25" s="31"/>
      <c r="O25" s="31"/>
      <c r="P25" s="31"/>
      <c r="Q25" s="2"/>
      <c r="R25" s="29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2"/>
      <c r="AD25" s="32">
        <f t="shared" ref="AD25" si="131">AC23+AC24</f>
        <v>1.0003449384445502</v>
      </c>
      <c r="AE25" s="31"/>
      <c r="AF25" s="31"/>
      <c r="AG25" s="31"/>
      <c r="AH25" s="2"/>
      <c r="AI25" s="29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2"/>
      <c r="AU25" s="32">
        <f t="shared" ref="AU25" si="132">AT23+AT24</f>
        <v>1.1846018228088726</v>
      </c>
      <c r="AV25" s="31"/>
      <c r="AW25" s="31"/>
      <c r="AX25" s="31"/>
      <c r="AY25" s="2"/>
      <c r="AZ25" s="29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2"/>
      <c r="BL25" s="32">
        <f t="shared" ref="BL25" si="133">BK23+BK24</f>
        <v>0.27394821800729829</v>
      </c>
      <c r="BM25" s="31"/>
      <c r="BN25" s="31"/>
      <c r="BO25" s="31"/>
      <c r="BP25" s="2"/>
      <c r="BQ25" s="29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>
        <f t="shared" ref="CC25" si="134">CB23+CB24</f>
        <v>0</v>
      </c>
      <c r="CD25" s="31"/>
      <c r="CE25" s="31"/>
      <c r="CF25" s="31"/>
      <c r="CG25" s="2"/>
    </row>
    <row r="26" spans="1:85" ht="15.75">
      <c r="A26" s="29"/>
      <c r="B26" s="31"/>
      <c r="C26" s="31"/>
      <c r="D26" s="31"/>
      <c r="E26" s="31"/>
      <c r="F26" s="31"/>
      <c r="G26" s="31"/>
      <c r="H26" s="31"/>
      <c r="I26" s="31"/>
      <c r="J26" s="25"/>
      <c r="K26" s="31"/>
      <c r="L26" s="32"/>
      <c r="M26" s="32"/>
      <c r="N26" s="31"/>
      <c r="O26" s="31"/>
      <c r="P26" s="31"/>
      <c r="Q26" s="2"/>
      <c r="R26" s="29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2"/>
      <c r="AD26" s="32"/>
      <c r="AE26" s="31"/>
      <c r="AF26" s="31"/>
      <c r="AG26" s="31"/>
      <c r="AH26" s="2"/>
      <c r="AI26" s="29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2"/>
      <c r="AU26" s="32"/>
      <c r="AV26" s="31"/>
      <c r="AW26" s="31"/>
      <c r="AX26" s="31"/>
      <c r="AY26" s="2"/>
      <c r="AZ26" s="29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2"/>
      <c r="BL26" s="32"/>
      <c r="BM26" s="31"/>
      <c r="BN26" s="31"/>
      <c r="BO26" s="31"/>
      <c r="BP26" s="2"/>
      <c r="BQ26" s="29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2"/>
    </row>
    <row r="27" spans="1:85" ht="15.75">
      <c r="A27" s="29">
        <v>7</v>
      </c>
      <c r="B27" s="30" t="s">
        <v>57</v>
      </c>
      <c r="C27" s="31">
        <v>0.46479999999999999</v>
      </c>
      <c r="D27" s="31">
        <v>142.19999999999999</v>
      </c>
      <c r="E27" s="31">
        <f t="shared" ref="E27:E28" si="135">C27/D27</f>
        <v>3.2686357243319271E-3</v>
      </c>
      <c r="F27" s="31" t="s">
        <v>58</v>
      </c>
      <c r="G27" s="31" t="s">
        <v>60</v>
      </c>
      <c r="H27" s="31">
        <v>5.0000000000000001E-4</v>
      </c>
      <c r="I27" s="31">
        <v>146.22999999999999</v>
      </c>
      <c r="J27" s="25">
        <f t="shared" ref="J27:J28" si="136">H27/I27</f>
        <v>3.4192710114203655E-6</v>
      </c>
      <c r="K27" s="31"/>
      <c r="L27" s="32">
        <f t="shared" ref="L27" si="137">100*J27/K28</f>
        <v>0.10415091341376459</v>
      </c>
      <c r="M27" s="32"/>
      <c r="N27" s="31"/>
      <c r="O27" s="31"/>
      <c r="P27" s="31"/>
      <c r="Q27" s="2"/>
      <c r="R27" s="29">
        <v>7</v>
      </c>
      <c r="S27" s="30" t="s">
        <v>57</v>
      </c>
      <c r="T27" s="31">
        <v>0.3402</v>
      </c>
      <c r="U27" s="31">
        <v>142.19999999999999</v>
      </c>
      <c r="V27" s="31">
        <f t="shared" ref="V27:V28" si="138">T27/U27</f>
        <v>2.3924050632911395E-3</v>
      </c>
      <c r="W27" s="31" t="s">
        <v>58</v>
      </c>
      <c r="X27" s="31" t="s">
        <v>60</v>
      </c>
      <c r="Y27" s="31">
        <v>1.1000000000000001E-3</v>
      </c>
      <c r="Z27" s="31">
        <v>146.22999999999999</v>
      </c>
      <c r="AA27" s="31">
        <f t="shared" ref="AA27:AA28" si="139">Y27/Z27</f>
        <v>7.5223962251248047E-6</v>
      </c>
      <c r="AB27" s="31"/>
      <c r="AC27" s="32">
        <f t="shared" ref="AC27" si="140">100*AA27/AB28</f>
        <v>0.31113754248602837</v>
      </c>
      <c r="AD27" s="32"/>
      <c r="AE27" s="31"/>
      <c r="AF27" s="31"/>
      <c r="AG27" s="31"/>
      <c r="AH27" s="2"/>
      <c r="AI27" s="29">
        <v>7</v>
      </c>
      <c r="AJ27" s="30" t="s">
        <v>57</v>
      </c>
      <c r="AK27" s="31">
        <v>0.13250000000000001</v>
      </c>
      <c r="AL27" s="31">
        <v>142.19999999999999</v>
      </c>
      <c r="AM27" s="31">
        <f t="shared" ref="AM27:AM28" si="141">AK27/AL27</f>
        <v>9.3178621659634328E-4</v>
      </c>
      <c r="AN27" s="31" t="s">
        <v>58</v>
      </c>
      <c r="AO27" s="31" t="s">
        <v>60</v>
      </c>
      <c r="AP27" s="31">
        <v>2.9999999999999997E-4</v>
      </c>
      <c r="AQ27" s="31">
        <v>146.22999999999999</v>
      </c>
      <c r="AR27" s="31">
        <f t="shared" ref="AR27:AR28" si="142">AP27/AQ27</f>
        <v>2.051562606852219E-6</v>
      </c>
      <c r="AS27" s="31"/>
      <c r="AT27" s="32">
        <f t="shared" ref="AT27" si="143">100*AR27/AS28</f>
        <v>0.21857111566823403</v>
      </c>
      <c r="AU27" s="32"/>
      <c r="AV27" s="31"/>
      <c r="AW27" s="31"/>
      <c r="AX27" s="31"/>
      <c r="AY27" s="2"/>
      <c r="AZ27" s="29">
        <v>7</v>
      </c>
      <c r="BA27" s="30" t="s">
        <v>57</v>
      </c>
      <c r="BB27" s="31">
        <v>0.60580000000000001</v>
      </c>
      <c r="BC27" s="31">
        <v>142.19999999999999</v>
      </c>
      <c r="BD27" s="31">
        <f t="shared" ref="BD27:BD28" si="144">BB27/BC27</f>
        <v>4.260196905766526E-3</v>
      </c>
      <c r="BE27" s="31" t="s">
        <v>58</v>
      </c>
      <c r="BF27" s="31" t="s">
        <v>60</v>
      </c>
      <c r="BG27" s="31">
        <v>1E-3</v>
      </c>
      <c r="BH27" s="31">
        <v>146.22999999999999</v>
      </c>
      <c r="BI27" s="31">
        <f t="shared" ref="BI27:BI28" si="145">BG27/BH27</f>
        <v>6.838542022840731E-6</v>
      </c>
      <c r="BJ27" s="31"/>
      <c r="BK27" s="32">
        <f t="shared" ref="BK27" si="146">100*BI27/BJ28</f>
        <v>0.16011051634020149</v>
      </c>
      <c r="BL27" s="32"/>
      <c r="BM27" s="31"/>
      <c r="BN27" s="31"/>
      <c r="BO27" s="31"/>
      <c r="BP27" s="2"/>
      <c r="BQ27" s="29">
        <v>7</v>
      </c>
      <c r="BR27" s="30" t="s">
        <v>57</v>
      </c>
      <c r="BS27" s="31">
        <v>0.30180000000000001</v>
      </c>
      <c r="BT27" s="31">
        <v>142.19999999999999</v>
      </c>
      <c r="BU27" s="31">
        <f>BS27/BT27</f>
        <v>2.1223628691983123E-3</v>
      </c>
      <c r="BV27" s="31" t="s">
        <v>58</v>
      </c>
      <c r="BW27" s="31" t="s">
        <v>60</v>
      </c>
      <c r="BX27" s="31">
        <v>0</v>
      </c>
      <c r="BY27" s="31">
        <v>146.22999999999999</v>
      </c>
      <c r="BZ27" s="31">
        <f t="shared" ref="BZ27:BZ28" si="147">BX27/BY27</f>
        <v>0</v>
      </c>
      <c r="CA27" s="31"/>
      <c r="CB27" s="31">
        <f t="shared" ref="CB27" si="148">100*BZ27/CA28</f>
        <v>0</v>
      </c>
      <c r="CC27" s="31"/>
      <c r="CD27" s="31"/>
      <c r="CE27" s="31"/>
      <c r="CF27" s="31"/>
      <c r="CG27" s="2"/>
    </row>
    <row r="28" spans="1:85" ht="15.75">
      <c r="A28" s="29"/>
      <c r="B28" s="30"/>
      <c r="C28" s="31">
        <v>0.46479999999999999</v>
      </c>
      <c r="D28" s="31">
        <v>142.19999999999999</v>
      </c>
      <c r="E28" s="31">
        <f t="shared" si="135"/>
        <v>3.2686357243319271E-3</v>
      </c>
      <c r="F28" s="31" t="s">
        <v>59</v>
      </c>
      <c r="G28" s="31" t="s">
        <v>60</v>
      </c>
      <c r="H28" s="31">
        <v>1.6000000000000001E-3</v>
      </c>
      <c r="I28" s="31">
        <v>146.22999999999999</v>
      </c>
      <c r="J28" s="25">
        <f t="shared" si="136"/>
        <v>1.0941667236545171E-5</v>
      </c>
      <c r="K28" s="31">
        <f t="shared" ref="K28" si="149">J27+J28+E28</f>
        <v>3.2829966625798927E-3</v>
      </c>
      <c r="L28" s="32">
        <f t="shared" ref="L28" si="150">100*J28/K28</f>
        <v>0.33328292292404677</v>
      </c>
      <c r="M28" s="32"/>
      <c r="N28" s="31"/>
      <c r="O28" s="31"/>
      <c r="P28" s="31"/>
      <c r="Q28" s="2"/>
      <c r="R28" s="29"/>
      <c r="S28" s="30"/>
      <c r="T28" s="31">
        <v>0.3402</v>
      </c>
      <c r="U28" s="31">
        <v>142.19999999999999</v>
      </c>
      <c r="V28" s="31">
        <f t="shared" si="138"/>
        <v>2.3924050632911395E-3</v>
      </c>
      <c r="W28" s="31" t="s">
        <v>59</v>
      </c>
      <c r="X28" s="31" t="s">
        <v>60</v>
      </c>
      <c r="Y28" s="31">
        <v>2.5999999999999999E-3</v>
      </c>
      <c r="Z28" s="31">
        <v>146.22999999999999</v>
      </c>
      <c r="AA28" s="31">
        <f t="shared" si="139"/>
        <v>1.7780209259385901E-5</v>
      </c>
      <c r="AB28" s="31">
        <f t="shared" ref="AB28" si="151">AA27+AA28+V28</f>
        <v>2.4177076687756502E-3</v>
      </c>
      <c r="AC28" s="32">
        <f t="shared" ref="AC28" si="152">100*AA28/AB28</f>
        <v>0.73541600951243069</v>
      </c>
      <c r="AD28" s="32"/>
      <c r="AE28" s="31"/>
      <c r="AF28" s="31"/>
      <c r="AG28" s="31"/>
      <c r="AH28" s="2"/>
      <c r="AI28" s="29"/>
      <c r="AJ28" s="30"/>
      <c r="AK28" s="31">
        <v>0.13250000000000001</v>
      </c>
      <c r="AL28" s="31">
        <v>142.19999999999999</v>
      </c>
      <c r="AM28" s="31">
        <f t="shared" si="141"/>
        <v>9.3178621659634328E-4</v>
      </c>
      <c r="AN28" s="31" t="s">
        <v>59</v>
      </c>
      <c r="AO28" s="31" t="s">
        <v>60</v>
      </c>
      <c r="AP28" s="31">
        <v>6.9999999999999999E-4</v>
      </c>
      <c r="AQ28" s="31">
        <v>146.22999999999999</v>
      </c>
      <c r="AR28" s="31">
        <f t="shared" si="142"/>
        <v>4.7869794159885116E-6</v>
      </c>
      <c r="AS28" s="31">
        <f t="shared" ref="AS28" si="153">AR27+AR28+AM28</f>
        <v>9.3862475861918395E-4</v>
      </c>
      <c r="AT28" s="32">
        <f t="shared" ref="AT28" si="154">100*AR28/AS28</f>
        <v>0.50999926989254618</v>
      </c>
      <c r="AU28" s="32"/>
      <c r="AV28" s="31"/>
      <c r="AW28" s="31"/>
      <c r="AX28" s="31"/>
      <c r="AY28" s="2"/>
      <c r="AZ28" s="29"/>
      <c r="BA28" s="30"/>
      <c r="BB28" s="31">
        <v>0.60580000000000001</v>
      </c>
      <c r="BC28" s="31">
        <v>142.19999999999999</v>
      </c>
      <c r="BD28" s="31">
        <f t="shared" si="144"/>
        <v>4.260196905766526E-3</v>
      </c>
      <c r="BE28" s="31" t="s">
        <v>59</v>
      </c>
      <c r="BF28" s="31" t="s">
        <v>60</v>
      </c>
      <c r="BG28" s="31">
        <v>5.9999999999999995E-4</v>
      </c>
      <c r="BH28" s="31">
        <v>146.22999999999999</v>
      </c>
      <c r="BI28" s="31">
        <f t="shared" si="145"/>
        <v>4.1031252137044379E-6</v>
      </c>
      <c r="BJ28" s="31">
        <f t="shared" ref="BJ28" si="155">BI27+BI28+BD28</f>
        <v>4.2711385730030711E-3</v>
      </c>
      <c r="BK28" s="32">
        <f t="shared" ref="BK28" si="156">100*BI28/BJ28</f>
        <v>9.6066309804120883E-2</v>
      </c>
      <c r="BL28" s="32"/>
      <c r="BM28" s="31"/>
      <c r="BN28" s="31"/>
      <c r="BO28" s="31"/>
      <c r="BP28" s="2"/>
      <c r="BQ28" s="29"/>
      <c r="BR28" s="30"/>
      <c r="BS28" s="31">
        <v>0.30180000000000001</v>
      </c>
      <c r="BT28" s="31">
        <v>142.19999999999999</v>
      </c>
      <c r="BU28" s="31">
        <f>BS28/BT28</f>
        <v>2.1223628691983123E-3</v>
      </c>
      <c r="BV28" s="31" t="s">
        <v>59</v>
      </c>
      <c r="BW28" s="31" t="s">
        <v>60</v>
      </c>
      <c r="BX28" s="31">
        <v>0</v>
      </c>
      <c r="BY28" s="31">
        <v>146.22999999999999</v>
      </c>
      <c r="BZ28" s="31">
        <f t="shared" si="147"/>
        <v>0</v>
      </c>
      <c r="CA28" s="31">
        <f t="shared" ref="CA28" si="157">BZ27+BZ28+BU28</f>
        <v>2.1223628691983123E-3</v>
      </c>
      <c r="CB28" s="31">
        <f t="shared" ref="CB28" si="158">100*BZ28/CA28</f>
        <v>0</v>
      </c>
      <c r="CC28" s="31"/>
      <c r="CD28" s="31"/>
      <c r="CE28" s="31"/>
      <c r="CF28" s="31"/>
      <c r="CG28" s="2"/>
    </row>
    <row r="29" spans="1:85" ht="15.75">
      <c r="A29" s="29"/>
      <c r="B29" s="31"/>
      <c r="C29" s="31"/>
      <c r="D29" s="31"/>
      <c r="E29" s="31"/>
      <c r="F29" s="31"/>
      <c r="G29" s="31"/>
      <c r="H29" s="31"/>
      <c r="I29" s="31"/>
      <c r="J29" s="25"/>
      <c r="K29" s="31"/>
      <c r="L29" s="32"/>
      <c r="M29" s="32">
        <f t="shared" ref="M29" si="159">L27+L28</f>
        <v>0.43743383633781135</v>
      </c>
      <c r="N29" s="31"/>
      <c r="O29" s="31"/>
      <c r="P29" s="31"/>
      <c r="Q29" s="2"/>
      <c r="R29" s="29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2"/>
      <c r="AD29" s="32">
        <f t="shared" ref="AD29" si="160">AC27+AC28</f>
        <v>1.046553551998459</v>
      </c>
      <c r="AE29" s="31"/>
      <c r="AF29" s="31"/>
      <c r="AG29" s="31"/>
      <c r="AH29" s="2"/>
      <c r="AI29" s="29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2"/>
      <c r="AU29" s="32">
        <f t="shared" ref="AU29" si="161">AT27+AT28</f>
        <v>0.72857038556078024</v>
      </c>
      <c r="AV29" s="31"/>
      <c r="AW29" s="31"/>
      <c r="AX29" s="31"/>
      <c r="AY29" s="2"/>
      <c r="AZ29" s="29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2"/>
      <c r="BL29" s="32">
        <f t="shared" ref="BL29" si="162">BK27+BK28</f>
        <v>0.25617682614432236</v>
      </c>
      <c r="BM29" s="31"/>
      <c r="BN29" s="31"/>
      <c r="BO29" s="31"/>
      <c r="BP29" s="2"/>
      <c r="BQ29" s="29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>
        <f t="shared" ref="CC29" si="163">CB27+CB28</f>
        <v>0</v>
      </c>
      <c r="CD29" s="31"/>
      <c r="CE29" s="31"/>
      <c r="CF29" s="31"/>
      <c r="CG29" s="2"/>
    </row>
    <row r="30" spans="1:85" ht="15.75">
      <c r="A30" s="29"/>
      <c r="B30" s="31"/>
      <c r="C30" s="31"/>
      <c r="D30" s="31"/>
      <c r="E30" s="31"/>
      <c r="F30" s="31"/>
      <c r="G30" s="31"/>
      <c r="H30" s="31"/>
      <c r="I30" s="31"/>
      <c r="J30" s="25"/>
      <c r="K30" s="31"/>
      <c r="L30" s="32"/>
      <c r="M30" s="32"/>
      <c r="N30" s="31"/>
      <c r="O30" s="31"/>
      <c r="P30" s="31"/>
      <c r="Q30" s="2"/>
      <c r="R30" s="29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2"/>
      <c r="AD30" s="32"/>
      <c r="AE30" s="31"/>
      <c r="AF30" s="31"/>
      <c r="AG30" s="31"/>
      <c r="AH30" s="2"/>
      <c r="AI30" s="29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2"/>
      <c r="AU30" s="32"/>
      <c r="AV30" s="31"/>
      <c r="AW30" s="31"/>
      <c r="AX30" s="31"/>
      <c r="AY30" s="2"/>
      <c r="AZ30" s="29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2"/>
      <c r="BL30" s="32"/>
      <c r="BM30" s="31"/>
      <c r="BN30" s="31"/>
      <c r="BO30" s="31"/>
      <c r="BP30" s="2"/>
      <c r="BQ30" s="29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2"/>
    </row>
    <row r="31" spans="1:85" ht="15.75">
      <c r="A31" s="29">
        <v>8</v>
      </c>
      <c r="B31" s="30" t="s">
        <v>57</v>
      </c>
      <c r="C31" s="31">
        <v>0.50990000000000002</v>
      </c>
      <c r="D31" s="31">
        <v>142.19999999999999</v>
      </c>
      <c r="E31" s="31">
        <f t="shared" ref="E31:E32" si="164">C31/D31</f>
        <v>3.5857946554149092E-3</v>
      </c>
      <c r="F31" s="31" t="s">
        <v>58</v>
      </c>
      <c r="G31" s="31" t="s">
        <v>60</v>
      </c>
      <c r="H31" s="31">
        <v>8.0000000000000004E-4</v>
      </c>
      <c r="I31" s="31">
        <v>146.22999999999999</v>
      </c>
      <c r="J31" s="25">
        <f t="shared" ref="J31:J32" si="165">H31/I31</f>
        <v>5.4708336182725853E-6</v>
      </c>
      <c r="K31" s="31"/>
      <c r="L31" s="32">
        <f t="shared" ref="L31" si="166">100*J31/K32</f>
        <v>0.15187448641731974</v>
      </c>
      <c r="M31" s="32"/>
      <c r="N31" s="31"/>
      <c r="O31" s="31"/>
      <c r="P31" s="31"/>
      <c r="Q31" s="2"/>
      <c r="R31" s="29">
        <v>8</v>
      </c>
      <c r="S31" s="30" t="s">
        <v>57</v>
      </c>
      <c r="T31" s="31">
        <v>0.53959999999999997</v>
      </c>
      <c r="U31" s="31">
        <v>142.19999999999999</v>
      </c>
      <c r="V31" s="31">
        <f t="shared" ref="V31:V32" si="167">T31/U31</f>
        <v>3.7946554149085794E-3</v>
      </c>
      <c r="W31" s="31" t="s">
        <v>58</v>
      </c>
      <c r="X31" s="31" t="s">
        <v>60</v>
      </c>
      <c r="Y31" s="31">
        <v>6.4000000000000003E-3</v>
      </c>
      <c r="Z31" s="31">
        <v>146.22999999999999</v>
      </c>
      <c r="AA31" s="31">
        <f t="shared" ref="AA31:AA32" si="168">Y31/Z31</f>
        <v>4.3766668946180683E-5</v>
      </c>
      <c r="AB31" s="31"/>
      <c r="AC31" s="32">
        <f t="shared" ref="AC31" si="169">100*AA31/AB32</f>
        <v>1.1386027104769818</v>
      </c>
      <c r="AD31" s="32"/>
      <c r="AE31" s="31"/>
      <c r="AF31" s="31"/>
      <c r="AG31" s="31"/>
      <c r="AH31" s="2"/>
      <c r="AI31" s="29">
        <v>8</v>
      </c>
      <c r="AJ31" s="30" t="s">
        <v>57</v>
      </c>
      <c r="AK31" s="31">
        <v>0.254</v>
      </c>
      <c r="AL31" s="31">
        <v>142.19999999999999</v>
      </c>
      <c r="AM31" s="31">
        <f t="shared" ref="AM31:AM32" si="170">AK31/AL31</f>
        <v>1.7862165963431788E-3</v>
      </c>
      <c r="AN31" s="31" t="s">
        <v>58</v>
      </c>
      <c r="AO31" s="31" t="s">
        <v>60</v>
      </c>
      <c r="AP31" s="31">
        <v>5.0000000000000001E-4</v>
      </c>
      <c r="AQ31" s="31">
        <v>146.22999999999999</v>
      </c>
      <c r="AR31" s="31">
        <f t="shared" ref="AR31:AR32" si="171">AP31/AQ31</f>
        <v>3.4192710114203655E-6</v>
      </c>
      <c r="AS31" s="31"/>
      <c r="AT31" s="32">
        <f t="shared" ref="AT31" si="172">100*AR31/AS32</f>
        <v>0.19076800892933804</v>
      </c>
      <c r="AU31" s="32"/>
      <c r="AV31" s="31"/>
      <c r="AW31" s="31"/>
      <c r="AX31" s="31"/>
      <c r="AY31" s="2"/>
      <c r="AZ31" s="29">
        <v>8</v>
      </c>
      <c r="BA31" s="30" t="s">
        <v>57</v>
      </c>
      <c r="BB31" s="31">
        <v>0.30159999999999998</v>
      </c>
      <c r="BC31" s="31">
        <v>142.19999999999999</v>
      </c>
      <c r="BD31" s="31">
        <f t="shared" ref="BD31:BD32" si="173">BB31/BC31</f>
        <v>2.1209563994374122E-3</v>
      </c>
      <c r="BE31" s="31" t="s">
        <v>58</v>
      </c>
      <c r="BF31" s="31" t="s">
        <v>60</v>
      </c>
      <c r="BG31" s="31">
        <v>5.0000000000000001E-4</v>
      </c>
      <c r="BH31" s="31">
        <v>146.22999999999999</v>
      </c>
      <c r="BI31" s="31">
        <f t="shared" ref="BI31:BI32" si="174">BG31/BH31</f>
        <v>3.4192710114203655E-6</v>
      </c>
      <c r="BJ31" s="31"/>
      <c r="BK31" s="32">
        <f t="shared" ref="BK31" si="175">100*BI31/BJ32</f>
        <v>0.16074717638880362</v>
      </c>
      <c r="BL31" s="32"/>
      <c r="BM31" s="31"/>
      <c r="BN31" s="31"/>
      <c r="BO31" s="31"/>
      <c r="BP31" s="2"/>
      <c r="BQ31" s="29">
        <v>8</v>
      </c>
      <c r="BR31" s="30" t="s">
        <v>57</v>
      </c>
      <c r="BS31" s="31">
        <v>0.28310000000000002</v>
      </c>
      <c r="BT31" s="31">
        <v>142.19999999999999</v>
      </c>
      <c r="BU31" s="31">
        <f>BS31/BT31</f>
        <v>1.9908579465541493E-3</v>
      </c>
      <c r="BV31" s="31" t="s">
        <v>58</v>
      </c>
      <c r="BW31" s="31" t="s">
        <v>60</v>
      </c>
      <c r="BX31" s="31">
        <v>0</v>
      </c>
      <c r="BY31" s="31">
        <v>146.22999999999999</v>
      </c>
      <c r="BZ31" s="31">
        <f t="shared" ref="BZ31:BZ32" si="176">BX31/BY31</f>
        <v>0</v>
      </c>
      <c r="CA31" s="31"/>
      <c r="CB31" s="31">
        <f t="shared" ref="CB31" si="177">100*BZ31/CA32</f>
        <v>0</v>
      </c>
      <c r="CC31" s="31"/>
      <c r="CD31" s="31"/>
      <c r="CE31" s="31"/>
      <c r="CF31" s="31"/>
      <c r="CG31" s="2"/>
    </row>
    <row r="32" spans="1:85" ht="15.75">
      <c r="A32" s="29"/>
      <c r="B32" s="30"/>
      <c r="C32" s="31">
        <v>0.50990000000000002</v>
      </c>
      <c r="D32" s="31">
        <v>142.19999999999999</v>
      </c>
      <c r="E32" s="31">
        <f t="shared" si="164"/>
        <v>3.5857946554149092E-3</v>
      </c>
      <c r="F32" s="31" t="s">
        <v>59</v>
      </c>
      <c r="G32" s="31" t="s">
        <v>60</v>
      </c>
      <c r="H32" s="31">
        <v>1.6000000000000001E-3</v>
      </c>
      <c r="I32" s="31">
        <v>146.22999999999999</v>
      </c>
      <c r="J32" s="25">
        <f t="shared" si="165"/>
        <v>1.0941667236545171E-5</v>
      </c>
      <c r="K32" s="31">
        <f t="shared" ref="K32" si="178">J31+J32+E32</f>
        <v>3.6022071562697268E-3</v>
      </c>
      <c r="L32" s="32">
        <f t="shared" ref="L32" si="179">100*J32/K32</f>
        <v>0.30374897283463947</v>
      </c>
      <c r="M32" s="32"/>
      <c r="N32" s="31"/>
      <c r="O32" s="31"/>
      <c r="P32" s="31"/>
      <c r="Q32" s="2"/>
      <c r="R32" s="29"/>
      <c r="S32" s="30"/>
      <c r="T32" s="31">
        <v>0.53959999999999997</v>
      </c>
      <c r="U32" s="31">
        <v>142.19999999999999</v>
      </c>
      <c r="V32" s="31">
        <f t="shared" si="167"/>
        <v>3.7946554149085794E-3</v>
      </c>
      <c r="W32" s="31" t="s">
        <v>59</v>
      </c>
      <c r="X32" s="31" t="s">
        <v>60</v>
      </c>
      <c r="Y32" s="31">
        <v>8.0000000000000004E-4</v>
      </c>
      <c r="Z32" s="31">
        <v>146.22999999999999</v>
      </c>
      <c r="AA32" s="31">
        <f t="shared" si="168"/>
        <v>5.4708336182725853E-6</v>
      </c>
      <c r="AB32" s="31">
        <f t="shared" ref="AB32" si="180">AA31+AA32+V32</f>
        <v>3.8438929174730327E-3</v>
      </c>
      <c r="AC32" s="32">
        <f t="shared" ref="AC32" si="181">100*AA32/AB32</f>
        <v>0.14232533880962273</v>
      </c>
      <c r="AD32" s="32"/>
      <c r="AE32" s="31"/>
      <c r="AF32" s="31"/>
      <c r="AG32" s="31"/>
      <c r="AH32" s="2"/>
      <c r="AI32" s="29"/>
      <c r="AJ32" s="30"/>
      <c r="AK32" s="31">
        <v>0.254</v>
      </c>
      <c r="AL32" s="31">
        <v>142.19999999999999</v>
      </c>
      <c r="AM32" s="31">
        <f t="shared" si="170"/>
        <v>1.7862165963431788E-3</v>
      </c>
      <c r="AN32" s="31" t="s">
        <v>59</v>
      </c>
      <c r="AO32" s="31" t="s">
        <v>60</v>
      </c>
      <c r="AP32" s="31">
        <v>4.0000000000000002E-4</v>
      </c>
      <c r="AQ32" s="31">
        <v>146.22999999999999</v>
      </c>
      <c r="AR32" s="31">
        <f t="shared" si="171"/>
        <v>2.7354168091362927E-6</v>
      </c>
      <c r="AS32" s="31">
        <f t="shared" ref="AS32" si="182">AR31+AR32+AM32</f>
        <v>1.7923712841637354E-3</v>
      </c>
      <c r="AT32" s="32">
        <f t="shared" ref="AT32" si="183">100*AR32/AS32</f>
        <v>0.15261440714347044</v>
      </c>
      <c r="AU32" s="32"/>
      <c r="AV32" s="31"/>
      <c r="AW32" s="31"/>
      <c r="AX32" s="31"/>
      <c r="AY32" s="2"/>
      <c r="AZ32" s="29"/>
      <c r="BA32" s="30"/>
      <c r="BB32" s="31">
        <v>0.30159999999999998</v>
      </c>
      <c r="BC32" s="31">
        <v>142.19999999999999</v>
      </c>
      <c r="BD32" s="31">
        <f t="shared" si="173"/>
        <v>2.1209563994374122E-3</v>
      </c>
      <c r="BE32" s="31" t="s">
        <v>59</v>
      </c>
      <c r="BF32" s="31" t="s">
        <v>60</v>
      </c>
      <c r="BG32" s="31">
        <v>4.0000000000000002E-4</v>
      </c>
      <c r="BH32" s="31">
        <v>146.22999999999999</v>
      </c>
      <c r="BI32" s="31">
        <f t="shared" si="174"/>
        <v>2.7354168091362927E-6</v>
      </c>
      <c r="BJ32" s="31">
        <f t="shared" ref="BJ32" si="184">BI31+BI32+BD32</f>
        <v>2.1271110872579688E-3</v>
      </c>
      <c r="BK32" s="32">
        <f t="shared" ref="BK32" si="185">100*BI32/BJ32</f>
        <v>0.12859774111104291</v>
      </c>
      <c r="BL32" s="32"/>
      <c r="BM32" s="31"/>
      <c r="BN32" s="31"/>
      <c r="BO32" s="31"/>
      <c r="BP32" s="2"/>
      <c r="BQ32" s="29"/>
      <c r="BR32" s="30"/>
      <c r="BS32" s="31">
        <v>0.28310000000000002</v>
      </c>
      <c r="BT32" s="31">
        <v>142.19999999999999</v>
      </c>
      <c r="BU32" s="31">
        <f>BS32/BT32</f>
        <v>1.9908579465541493E-3</v>
      </c>
      <c r="BV32" s="31" t="s">
        <v>59</v>
      </c>
      <c r="BW32" s="31" t="s">
        <v>60</v>
      </c>
      <c r="BX32" s="31">
        <v>0</v>
      </c>
      <c r="BY32" s="31">
        <v>146.22999999999999</v>
      </c>
      <c r="BZ32" s="31">
        <f t="shared" si="176"/>
        <v>0</v>
      </c>
      <c r="CA32" s="31">
        <f t="shared" ref="CA32" si="186">BZ31+BZ32+BU32</f>
        <v>1.9908579465541493E-3</v>
      </c>
      <c r="CB32" s="31">
        <f t="shared" ref="CB32" si="187">100*BZ32/CA32</f>
        <v>0</v>
      </c>
      <c r="CC32" s="31"/>
      <c r="CD32" s="31"/>
      <c r="CE32" s="31"/>
      <c r="CF32" s="31"/>
      <c r="CG32" s="2"/>
    </row>
    <row r="33" spans="1:85" ht="15.75">
      <c r="A33" s="29"/>
      <c r="B33" s="31"/>
      <c r="C33" s="31"/>
      <c r="D33" s="31"/>
      <c r="E33" s="31"/>
      <c r="F33" s="31"/>
      <c r="G33" s="31"/>
      <c r="H33" s="31"/>
      <c r="I33" s="31"/>
      <c r="J33" s="25"/>
      <c r="K33" s="31"/>
      <c r="L33" s="32"/>
      <c r="M33" s="32">
        <f t="shared" ref="M33" si="188">L31+L32</f>
        <v>0.45562345925195924</v>
      </c>
      <c r="N33" s="31"/>
      <c r="O33" s="31"/>
      <c r="P33" s="31"/>
      <c r="Q33" s="2"/>
      <c r="R33" s="29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2"/>
      <c r="AD33" s="32">
        <f t="shared" ref="AD33" si="189">AC31+AC32</f>
        <v>1.2809280492866044</v>
      </c>
      <c r="AE33" s="31"/>
      <c r="AF33" s="31"/>
      <c r="AG33" s="31"/>
      <c r="AH33" s="2"/>
      <c r="AI33" s="29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2"/>
      <c r="AU33" s="32">
        <f t="shared" ref="AU33" si="190">AT31+AT32</f>
        <v>0.34338241607280851</v>
      </c>
      <c r="AV33" s="31"/>
      <c r="AW33" s="31"/>
      <c r="AX33" s="31"/>
      <c r="AY33" s="2"/>
      <c r="AZ33" s="29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2"/>
      <c r="BL33" s="32">
        <f t="shared" ref="BL33" si="191">BK31+BK32</f>
        <v>0.28934491749984653</v>
      </c>
      <c r="BM33" s="31"/>
      <c r="BN33" s="31"/>
      <c r="BO33" s="31"/>
      <c r="BP33" s="2"/>
      <c r="BQ33" s="29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>
        <f t="shared" ref="CC33" si="192">CB31+CB32</f>
        <v>0</v>
      </c>
      <c r="CD33" s="31"/>
      <c r="CE33" s="31"/>
      <c r="CF33" s="31"/>
      <c r="CG33" s="2"/>
    </row>
    <row r="34" spans="1:85" ht="15.75">
      <c r="A34" s="29"/>
      <c r="B34" s="31"/>
      <c r="C34" s="31"/>
      <c r="D34" s="31"/>
      <c r="E34" s="31"/>
      <c r="F34" s="31"/>
      <c r="G34" s="31"/>
      <c r="H34" s="31"/>
      <c r="I34" s="31"/>
      <c r="J34" s="25"/>
      <c r="K34" s="31"/>
      <c r="L34" s="32"/>
      <c r="M34" s="32"/>
      <c r="N34" s="31"/>
      <c r="O34" s="31"/>
      <c r="P34" s="31"/>
      <c r="Q34" s="2"/>
      <c r="R34" s="29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2"/>
      <c r="AD34" s="32"/>
      <c r="AE34" s="31"/>
      <c r="AF34" s="31"/>
      <c r="AG34" s="31"/>
      <c r="AH34" s="2"/>
      <c r="AI34" s="29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2"/>
      <c r="AU34" s="32"/>
      <c r="AV34" s="31"/>
      <c r="AW34" s="31"/>
      <c r="AX34" s="31"/>
      <c r="AY34" s="2"/>
      <c r="AZ34" s="29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2"/>
      <c r="BL34" s="32"/>
      <c r="BM34" s="31"/>
      <c r="BN34" s="31"/>
      <c r="BO34" s="31"/>
      <c r="BP34" s="2"/>
      <c r="BQ34" s="29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2"/>
    </row>
    <row r="35" spans="1:85" ht="15.75">
      <c r="A35" s="29">
        <v>9</v>
      </c>
      <c r="B35" s="30" t="s">
        <v>57</v>
      </c>
      <c r="C35" s="31">
        <v>0.73829999999999996</v>
      </c>
      <c r="D35" s="31">
        <v>142.19999999999999</v>
      </c>
      <c r="E35" s="31">
        <f t="shared" ref="E35:E36" si="193">C35/D35</f>
        <v>5.1919831223628697E-3</v>
      </c>
      <c r="F35" s="31" t="s">
        <v>58</v>
      </c>
      <c r="G35" s="31" t="s">
        <v>60</v>
      </c>
      <c r="H35" s="31">
        <v>8.9999999999999998E-4</v>
      </c>
      <c r="I35" s="31">
        <v>146.22999999999999</v>
      </c>
      <c r="J35" s="25">
        <f t="shared" ref="J35:J36" si="194">H35/I35</f>
        <v>6.1546878205566573E-6</v>
      </c>
      <c r="K35" s="31"/>
      <c r="L35" s="32">
        <f t="shared" ref="L35" si="195">100*J35/K36</f>
        <v>0.11815307958413106</v>
      </c>
      <c r="M35" s="32"/>
      <c r="N35" s="31"/>
      <c r="O35" s="31"/>
      <c r="P35" s="31"/>
      <c r="Q35" s="2"/>
      <c r="R35" s="29">
        <v>9</v>
      </c>
      <c r="S35" s="30" t="s">
        <v>57</v>
      </c>
      <c r="T35" s="31">
        <v>0.43869999999999998</v>
      </c>
      <c r="U35" s="31">
        <v>142.19999999999999</v>
      </c>
      <c r="V35" s="31">
        <f t="shared" ref="V35:V36" si="196">T35/U35</f>
        <v>3.0850914205344587E-3</v>
      </c>
      <c r="W35" s="31" t="s">
        <v>58</v>
      </c>
      <c r="X35" s="31" t="s">
        <v>60</v>
      </c>
      <c r="Y35" s="31">
        <v>6.1999999999999998E-3</v>
      </c>
      <c r="Z35" s="31">
        <v>146.22999999999999</v>
      </c>
      <c r="AA35" s="31">
        <f t="shared" ref="AA35:AA36" si="197">Y35/Z35</f>
        <v>4.2398960541612527E-5</v>
      </c>
      <c r="AB35" s="31"/>
      <c r="AC35" s="32">
        <f t="shared" ref="AC35" si="198">100*AA35/AB36</f>
        <v>1.3539100926239189</v>
      </c>
      <c r="AD35" s="32"/>
      <c r="AE35" s="31"/>
      <c r="AF35" s="31"/>
      <c r="AG35" s="31"/>
      <c r="AH35" s="2"/>
      <c r="AI35" s="29">
        <v>9</v>
      </c>
      <c r="AJ35" s="30" t="s">
        <v>57</v>
      </c>
      <c r="AK35" s="31">
        <v>0.34460000000000002</v>
      </c>
      <c r="AL35" s="31">
        <v>142.19999999999999</v>
      </c>
      <c r="AM35" s="31">
        <f t="shared" ref="AM35:AM36" si="199">AK35/AL35</f>
        <v>2.4233473980309426E-3</v>
      </c>
      <c r="AN35" s="31" t="s">
        <v>58</v>
      </c>
      <c r="AO35" s="31" t="s">
        <v>60</v>
      </c>
      <c r="AP35" s="31">
        <v>4.0000000000000002E-4</v>
      </c>
      <c r="AQ35" s="31">
        <v>146.22999999999999</v>
      </c>
      <c r="AR35" s="31">
        <f t="shared" ref="AR35:AR36" si="200">AP35/AQ35</f>
        <v>2.7354168091362927E-6</v>
      </c>
      <c r="AS35" s="31"/>
      <c r="AT35" s="32">
        <f t="shared" ref="AT35" si="201">100*AR35/AS36</f>
        <v>0.11265508344774784</v>
      </c>
      <c r="AU35" s="32"/>
      <c r="AV35" s="31"/>
      <c r="AW35" s="31"/>
      <c r="AX35" s="31"/>
      <c r="AY35" s="2"/>
      <c r="AZ35" s="29">
        <v>9</v>
      </c>
      <c r="BA35" s="30" t="s">
        <v>57</v>
      </c>
      <c r="BB35" s="31">
        <v>0.40649999999999997</v>
      </c>
      <c r="BC35" s="31">
        <v>142.19999999999999</v>
      </c>
      <c r="BD35" s="31">
        <f t="shared" ref="BD35:BD36" si="202">BB35/BC35</f>
        <v>2.8586497890295357E-3</v>
      </c>
      <c r="BE35" s="31" t="s">
        <v>58</v>
      </c>
      <c r="BF35" s="31" t="s">
        <v>60</v>
      </c>
      <c r="BG35" s="31">
        <v>5.0000000000000001E-4</v>
      </c>
      <c r="BH35" s="31">
        <v>146.22999999999999</v>
      </c>
      <c r="BI35" s="31">
        <f t="shared" ref="BI35:BI36" si="203">BG35/BH35</f>
        <v>3.4192710114203655E-6</v>
      </c>
      <c r="BJ35" s="31"/>
      <c r="BK35" s="32">
        <f t="shared" ref="BK35" si="204">100*BI35/BJ36</f>
        <v>0.11921214354248694</v>
      </c>
      <c r="BL35" s="32"/>
      <c r="BM35" s="31"/>
      <c r="BN35" s="31"/>
      <c r="BO35" s="31"/>
      <c r="BP35" s="2"/>
      <c r="BQ35" s="29">
        <v>9</v>
      </c>
      <c r="BR35" s="30" t="s">
        <v>57</v>
      </c>
      <c r="BS35" s="31">
        <v>0.31319999999999998</v>
      </c>
      <c r="BT35" s="31">
        <v>142.19999999999999</v>
      </c>
      <c r="BU35" s="31">
        <f>BS35/BT35</f>
        <v>2.2025316455696201E-3</v>
      </c>
      <c r="BV35" s="31" t="s">
        <v>58</v>
      </c>
      <c r="BW35" s="31" t="s">
        <v>60</v>
      </c>
      <c r="BX35" s="31">
        <v>0</v>
      </c>
      <c r="BY35" s="31">
        <v>146.22999999999999</v>
      </c>
      <c r="BZ35" s="31">
        <f t="shared" ref="BZ35:BZ36" si="205">BX35/BY35</f>
        <v>0</v>
      </c>
      <c r="CA35" s="31"/>
      <c r="CB35" s="31">
        <f t="shared" ref="CB35" si="206">100*BZ35/CA36</f>
        <v>0</v>
      </c>
      <c r="CC35" s="31"/>
      <c r="CD35" s="31"/>
      <c r="CE35" s="31"/>
      <c r="CF35" s="31"/>
      <c r="CG35" s="2"/>
    </row>
    <row r="36" spans="1:85" ht="15.75">
      <c r="A36" s="29"/>
      <c r="B36" s="30"/>
      <c r="C36" s="31">
        <v>0.73829999999999996</v>
      </c>
      <c r="D36" s="31">
        <v>142.19999999999999</v>
      </c>
      <c r="E36" s="31">
        <f t="shared" si="193"/>
        <v>5.1919831223628697E-3</v>
      </c>
      <c r="F36" s="31" t="s">
        <v>59</v>
      </c>
      <c r="G36" s="31" t="s">
        <v>60</v>
      </c>
      <c r="H36" s="31">
        <v>1.6000000000000001E-3</v>
      </c>
      <c r="I36" s="31">
        <v>146.22999999999999</v>
      </c>
      <c r="J36" s="25">
        <f t="shared" si="194"/>
        <v>1.0941667236545171E-5</v>
      </c>
      <c r="K36" s="31">
        <f t="shared" ref="K36" si="207">J35+J36+E36</f>
        <v>5.2090794774199718E-3</v>
      </c>
      <c r="L36" s="32">
        <f t="shared" ref="L36" si="208">100*J36/K36</f>
        <v>0.21004991926067748</v>
      </c>
      <c r="M36" s="32"/>
      <c r="N36" s="31"/>
      <c r="O36" s="31"/>
      <c r="P36" s="31"/>
      <c r="Q36" s="2"/>
      <c r="R36" s="29"/>
      <c r="S36" s="30"/>
      <c r="T36" s="31">
        <v>0.43869999999999998</v>
      </c>
      <c r="U36" s="31">
        <v>142.19999999999999</v>
      </c>
      <c r="V36" s="31">
        <f t="shared" si="196"/>
        <v>3.0850914205344587E-3</v>
      </c>
      <c r="W36" s="31" t="s">
        <v>59</v>
      </c>
      <c r="X36" s="31" t="s">
        <v>60</v>
      </c>
      <c r="Y36" s="31">
        <v>5.9999999999999995E-4</v>
      </c>
      <c r="Z36" s="31">
        <v>146.22999999999999</v>
      </c>
      <c r="AA36" s="31">
        <f t="shared" si="197"/>
        <v>4.1031252137044379E-6</v>
      </c>
      <c r="AB36" s="31">
        <f t="shared" ref="AB36" si="209">AA35+AA36+V36</f>
        <v>3.1315935062897755E-3</v>
      </c>
      <c r="AC36" s="32">
        <f t="shared" ref="AC36" si="210">100*AA36/AB36</f>
        <v>0.13102355735070181</v>
      </c>
      <c r="AD36" s="32"/>
      <c r="AE36" s="31"/>
      <c r="AF36" s="31"/>
      <c r="AG36" s="31"/>
      <c r="AH36" s="2"/>
      <c r="AI36" s="29"/>
      <c r="AJ36" s="30"/>
      <c r="AK36" s="31">
        <v>0.34460000000000002</v>
      </c>
      <c r="AL36" s="31">
        <v>142.19999999999999</v>
      </c>
      <c r="AM36" s="31">
        <f t="shared" si="199"/>
        <v>2.4233473980309426E-3</v>
      </c>
      <c r="AN36" s="31" t="s">
        <v>59</v>
      </c>
      <c r="AO36" s="31" t="s">
        <v>60</v>
      </c>
      <c r="AP36" s="31">
        <v>2.9999999999999997E-4</v>
      </c>
      <c r="AQ36" s="31">
        <v>146.22999999999999</v>
      </c>
      <c r="AR36" s="31">
        <f t="shared" si="200"/>
        <v>2.051562606852219E-6</v>
      </c>
      <c r="AS36" s="31">
        <f t="shared" ref="AS36" si="211">AR35+AR36+AM36</f>
        <v>2.4281343774469311E-3</v>
      </c>
      <c r="AT36" s="32">
        <f t="shared" ref="AT36" si="212">100*AR36/AS36</f>
        <v>8.4491312585810857E-2</v>
      </c>
      <c r="AU36" s="32"/>
      <c r="AV36" s="31"/>
      <c r="AW36" s="31"/>
      <c r="AX36" s="31"/>
      <c r="AY36" s="2"/>
      <c r="AZ36" s="29"/>
      <c r="BA36" s="30"/>
      <c r="BB36" s="31">
        <v>0.40649999999999997</v>
      </c>
      <c r="BC36" s="31">
        <v>142.19999999999999</v>
      </c>
      <c r="BD36" s="31">
        <f t="shared" si="202"/>
        <v>2.8586497890295357E-3</v>
      </c>
      <c r="BE36" s="31" t="s">
        <v>59</v>
      </c>
      <c r="BF36" s="31" t="s">
        <v>60</v>
      </c>
      <c r="BG36" s="31">
        <v>8.9999999999999998E-4</v>
      </c>
      <c r="BH36" s="31">
        <v>146.22999999999999</v>
      </c>
      <c r="BI36" s="31">
        <f t="shared" si="203"/>
        <v>6.1546878205566573E-6</v>
      </c>
      <c r="BJ36" s="31">
        <f t="shared" ref="BJ36" si="213">BI35+BI36+BD36</f>
        <v>2.8682237478615128E-3</v>
      </c>
      <c r="BK36" s="32">
        <f t="shared" ref="BK36" si="214">100*BI36/BJ36</f>
        <v>0.2145818583764765</v>
      </c>
      <c r="BL36" s="32"/>
      <c r="BM36" s="31"/>
      <c r="BN36" s="31"/>
      <c r="BO36" s="31"/>
      <c r="BP36" s="2"/>
      <c r="BQ36" s="29"/>
      <c r="BR36" s="30"/>
      <c r="BS36" s="31">
        <v>0.31319999999999998</v>
      </c>
      <c r="BT36" s="31">
        <v>142.19999999999999</v>
      </c>
      <c r="BU36" s="31">
        <f>BS36/BT36</f>
        <v>2.2025316455696201E-3</v>
      </c>
      <c r="BV36" s="31" t="s">
        <v>59</v>
      </c>
      <c r="BW36" s="31" t="s">
        <v>60</v>
      </c>
      <c r="BX36" s="31">
        <v>2.9999999999999997E-4</v>
      </c>
      <c r="BY36" s="31">
        <v>146.22999999999999</v>
      </c>
      <c r="BZ36" s="31">
        <f t="shared" si="205"/>
        <v>2.051562606852219E-6</v>
      </c>
      <c r="CA36" s="31">
        <f>BZ35+BZ36+BU36</f>
        <v>2.2045832081764721E-3</v>
      </c>
      <c r="CB36" s="31">
        <f t="shared" ref="CB36" si="215">100*BZ36/CA36</f>
        <v>9.3058978188860261E-2</v>
      </c>
      <c r="CC36" s="31"/>
      <c r="CD36" s="31"/>
      <c r="CE36" s="31"/>
      <c r="CF36" s="31"/>
      <c r="CG36" s="2"/>
    </row>
    <row r="37" spans="1:85" ht="15.75">
      <c r="A37" s="29"/>
      <c r="B37" s="31"/>
      <c r="C37" s="31"/>
      <c r="D37" s="31"/>
      <c r="E37" s="31"/>
      <c r="F37" s="31"/>
      <c r="G37" s="31"/>
      <c r="H37" s="31"/>
      <c r="I37" s="31"/>
      <c r="J37" s="25"/>
      <c r="K37" s="31"/>
      <c r="L37" s="32"/>
      <c r="M37" s="32">
        <f t="shared" ref="M37" si="216">L35+L36</f>
        <v>0.32820299884480852</v>
      </c>
      <c r="N37" s="31"/>
      <c r="O37" s="31"/>
      <c r="P37" s="31"/>
      <c r="Q37" s="2"/>
      <c r="R37" s="29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2"/>
      <c r="AD37" s="32">
        <f t="shared" ref="AD37" si="217">AC35+AC36</f>
        <v>1.4849336499746206</v>
      </c>
      <c r="AE37" s="31"/>
      <c r="AF37" s="31"/>
      <c r="AG37" s="31"/>
      <c r="AH37" s="2"/>
      <c r="AI37" s="29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2"/>
      <c r="AU37" s="32">
        <f t="shared" ref="AU37" si="218">AT35+AT36</f>
        <v>0.19714639603355871</v>
      </c>
      <c r="AV37" s="31"/>
      <c r="AW37" s="31"/>
      <c r="AX37" s="31"/>
      <c r="AY37" s="2"/>
      <c r="AZ37" s="29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2"/>
      <c r="BL37" s="32">
        <f t="shared" ref="BL37" si="219">BK35+BK36</f>
        <v>0.33379400191896347</v>
      </c>
      <c r="BM37" s="31"/>
      <c r="BN37" s="31"/>
      <c r="BO37" s="31"/>
      <c r="BP37" s="2"/>
      <c r="BQ37" s="29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>
        <f>CB35+CB36</f>
        <v>9.3058978188860261E-2</v>
      </c>
      <c r="CD37" s="31"/>
      <c r="CE37" s="31"/>
      <c r="CF37" s="31"/>
      <c r="CG37" s="2"/>
    </row>
    <row r="38" spans="1:85" ht="15.75">
      <c r="A38" s="29"/>
      <c r="B38" s="31"/>
      <c r="C38" s="31"/>
      <c r="D38" s="31"/>
      <c r="E38" s="31"/>
      <c r="F38" s="31"/>
      <c r="G38" s="31"/>
      <c r="H38" s="31"/>
      <c r="I38" s="31"/>
      <c r="J38" s="25"/>
      <c r="K38" s="31"/>
      <c r="L38" s="32"/>
      <c r="M38" s="32"/>
      <c r="N38" s="31"/>
      <c r="O38" s="31"/>
      <c r="P38" s="31"/>
      <c r="Q38" s="2"/>
      <c r="R38" s="29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2"/>
      <c r="AD38" s="32"/>
      <c r="AE38" s="31"/>
      <c r="AF38" s="31"/>
      <c r="AG38" s="31"/>
      <c r="AH38" s="2"/>
      <c r="AI38" s="29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2"/>
      <c r="AU38" s="32"/>
      <c r="AV38" s="31"/>
      <c r="AW38" s="31"/>
      <c r="AX38" s="31"/>
      <c r="AY38" s="2"/>
      <c r="AZ38" s="29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2"/>
      <c r="BL38" s="32"/>
      <c r="BM38" s="31"/>
      <c r="BN38" s="31"/>
      <c r="BO38" s="31"/>
      <c r="BP38" s="2"/>
      <c r="BQ38" s="29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2"/>
    </row>
    <row r="39" spans="1:85" ht="15.75">
      <c r="A39" s="29">
        <v>10</v>
      </c>
      <c r="B39" s="30" t="s">
        <v>57</v>
      </c>
      <c r="C39" s="31">
        <v>1.5243</v>
      </c>
      <c r="D39" s="31">
        <v>142.19999999999999</v>
      </c>
      <c r="E39" s="31">
        <f t="shared" ref="E39:E40" si="220">C39/D39</f>
        <v>1.0719409282700423E-2</v>
      </c>
      <c r="F39" s="31" t="s">
        <v>58</v>
      </c>
      <c r="G39" s="31" t="s">
        <v>60</v>
      </c>
      <c r="H39" s="31">
        <v>3.8E-3</v>
      </c>
      <c r="I39" s="31">
        <v>146.22999999999999</v>
      </c>
      <c r="J39" s="25">
        <f t="shared" ref="J39:J40" si="221">H39/I39</f>
        <v>2.5986459686794778E-5</v>
      </c>
      <c r="K39" s="31"/>
      <c r="L39" s="32">
        <f t="shared" ref="L39" si="222">100*J39/K40</f>
        <v>0.24134657884591879</v>
      </c>
      <c r="M39" s="32"/>
      <c r="N39" s="31"/>
      <c r="O39" s="31"/>
      <c r="P39" s="31"/>
      <c r="Q39" s="2"/>
      <c r="R39" s="29">
        <v>10</v>
      </c>
      <c r="S39" s="30" t="s">
        <v>57</v>
      </c>
      <c r="T39" s="31">
        <v>4994</v>
      </c>
      <c r="U39" s="31">
        <v>142.19999999999999</v>
      </c>
      <c r="V39" s="31">
        <f t="shared" ref="V39:V40" si="223">T39/U39</f>
        <v>35.119549929676516</v>
      </c>
      <c r="W39" s="31" t="s">
        <v>58</v>
      </c>
      <c r="X39" s="31" t="s">
        <v>60</v>
      </c>
      <c r="Y39" s="31">
        <v>7.4000000000000003E-3</v>
      </c>
      <c r="Z39" s="31">
        <v>146.22999999999999</v>
      </c>
      <c r="AA39" s="31">
        <f t="shared" ref="AA39:AA40" si="224">Y39/Z39</f>
        <v>5.0605210969021408E-5</v>
      </c>
      <c r="AB39" s="31"/>
      <c r="AC39" s="36">
        <f t="shared" ref="AC39" si="225">100*AA39/AB40</f>
        <v>1.4409390568382197E-4</v>
      </c>
      <c r="AD39" s="32"/>
      <c r="AE39" s="31"/>
      <c r="AF39" s="31"/>
      <c r="AG39" s="31"/>
      <c r="AH39" s="2"/>
      <c r="AI39" s="29">
        <v>10</v>
      </c>
      <c r="AJ39" s="30" t="s">
        <v>57</v>
      </c>
      <c r="AK39" s="31">
        <v>0.44359999999999999</v>
      </c>
      <c r="AL39" s="31">
        <v>142.19999999999999</v>
      </c>
      <c r="AM39" s="31">
        <f t="shared" ref="AM39:AM40" si="226">AK39/AL39</f>
        <v>3.1195499296765121E-3</v>
      </c>
      <c r="AN39" s="31" t="s">
        <v>58</v>
      </c>
      <c r="AO39" s="31" t="s">
        <v>60</v>
      </c>
      <c r="AP39" s="31">
        <v>8.9999999999999998E-4</v>
      </c>
      <c r="AQ39" s="31">
        <v>146.22999999999999</v>
      </c>
      <c r="AR39" s="31">
        <f t="shared" ref="AR39:AR40" si="227">AP39/AQ39</f>
        <v>6.1546878205566573E-6</v>
      </c>
      <c r="AS39" s="31"/>
      <c r="AT39" s="32">
        <f t="shared" ref="AT39" si="228">100*AR39/AS40</f>
        <v>0.19630433694229812</v>
      </c>
      <c r="AU39" s="32"/>
      <c r="AV39" s="31"/>
      <c r="AW39" s="31"/>
      <c r="AX39" s="31"/>
      <c r="AY39" s="2"/>
      <c r="AZ39" s="29">
        <v>10</v>
      </c>
      <c r="BA39" s="30" t="s">
        <v>57</v>
      </c>
      <c r="BB39" s="31">
        <v>0.17810000000000001</v>
      </c>
      <c r="BC39" s="31">
        <v>142.19999999999999</v>
      </c>
      <c r="BD39" s="31">
        <f t="shared" ref="BD39:BD40" si="229">BB39/BC39</f>
        <v>1.2524613220815755E-3</v>
      </c>
      <c r="BE39" s="31" t="s">
        <v>58</v>
      </c>
      <c r="BF39" s="31" t="s">
        <v>60</v>
      </c>
      <c r="BG39" s="31">
        <v>0</v>
      </c>
      <c r="BH39" s="31">
        <v>146.22999999999999</v>
      </c>
      <c r="BI39" s="31">
        <f t="shared" ref="BI39:BI40" si="230">BG39/BH39</f>
        <v>0</v>
      </c>
      <c r="BJ39" s="31"/>
      <c r="BK39" s="32">
        <f t="shared" ref="BK39" si="231">100*BI39/BJ40</f>
        <v>0</v>
      </c>
      <c r="BL39" s="32"/>
      <c r="BM39" s="31"/>
      <c r="BN39" s="31"/>
      <c r="BO39" s="31"/>
      <c r="BP39" s="2"/>
      <c r="BQ39" s="29">
        <v>10</v>
      </c>
      <c r="BR39" s="30" t="s">
        <v>57</v>
      </c>
      <c r="BS39" s="2" t="s">
        <v>64</v>
      </c>
      <c r="BT39" s="31">
        <v>142.19999999999999</v>
      </c>
      <c r="BU39" s="31">
        <f>BS35/BT39</f>
        <v>2.2025316455696201E-3</v>
      </c>
      <c r="BV39" s="31" t="s">
        <v>58</v>
      </c>
      <c r="BW39" s="31" t="s">
        <v>60</v>
      </c>
      <c r="BX39" s="31" t="s">
        <v>40</v>
      </c>
      <c r="BY39" s="31">
        <v>146.22999999999999</v>
      </c>
      <c r="BZ39" s="31" t="s">
        <v>40</v>
      </c>
      <c r="CA39" s="31"/>
      <c r="CB39" s="31" t="s">
        <v>40</v>
      </c>
      <c r="CC39" s="31"/>
      <c r="CD39" s="31"/>
      <c r="CE39" s="31"/>
      <c r="CF39" s="31"/>
      <c r="CG39" s="2"/>
    </row>
    <row r="40" spans="1:85" ht="15.75">
      <c r="A40" s="29"/>
      <c r="B40" s="30"/>
      <c r="C40" s="31">
        <v>1.5243</v>
      </c>
      <c r="D40" s="31">
        <v>142.19999999999999</v>
      </c>
      <c r="E40" s="31">
        <f t="shared" si="220"/>
        <v>1.0719409282700423E-2</v>
      </c>
      <c r="F40" s="31" t="s">
        <v>59</v>
      </c>
      <c r="G40" s="31" t="s">
        <v>60</v>
      </c>
      <c r="H40" s="31">
        <v>3.2000000000000002E-3</v>
      </c>
      <c r="I40" s="31">
        <v>146.22999999999999</v>
      </c>
      <c r="J40" s="25">
        <f t="shared" si="221"/>
        <v>2.1883334473090341E-5</v>
      </c>
      <c r="K40" s="31">
        <f t="shared" ref="K40" si="232">J39+J40+E40</f>
        <v>1.0767279076860307E-2</v>
      </c>
      <c r="L40" s="32">
        <f t="shared" ref="L40" si="233">100*J40/K40</f>
        <v>0.20323922429130006</v>
      </c>
      <c r="M40" s="32"/>
      <c r="N40" s="31"/>
      <c r="O40" s="31"/>
      <c r="P40" s="31"/>
      <c r="Q40" s="2"/>
      <c r="R40" s="29"/>
      <c r="S40" s="30"/>
      <c r="T40" s="31">
        <v>4994</v>
      </c>
      <c r="U40" s="31">
        <v>142.19999999999999</v>
      </c>
      <c r="V40" s="31">
        <f t="shared" si="223"/>
        <v>35.119549929676516</v>
      </c>
      <c r="W40" s="31" t="s">
        <v>59</v>
      </c>
      <c r="X40" s="31" t="s">
        <v>60</v>
      </c>
      <c r="Y40" s="31">
        <v>6.9999999999999999E-4</v>
      </c>
      <c r="Z40" s="31">
        <v>146.22999999999999</v>
      </c>
      <c r="AA40" s="31">
        <f t="shared" si="224"/>
        <v>4.7869794159885116E-6</v>
      </c>
      <c r="AB40" s="31">
        <f t="shared" ref="AB40" si="234">AA39+AA40+V40</f>
        <v>35.119605321866899</v>
      </c>
      <c r="AC40" s="35">
        <f t="shared" ref="AC40" si="235">100*AA40/AB40</f>
        <v>1.3630504591712889E-5</v>
      </c>
      <c r="AD40" s="32"/>
      <c r="AE40" s="31"/>
      <c r="AF40" s="31"/>
      <c r="AG40" s="31"/>
      <c r="AH40" s="2"/>
      <c r="AI40" s="29"/>
      <c r="AJ40" s="30"/>
      <c r="AK40" s="31">
        <v>0.44359999999999999</v>
      </c>
      <c r="AL40" s="31">
        <v>142.19999999999999</v>
      </c>
      <c r="AM40" s="31">
        <f t="shared" si="226"/>
        <v>3.1195499296765121E-3</v>
      </c>
      <c r="AN40" s="31" t="s">
        <v>59</v>
      </c>
      <c r="AO40" s="31" t="s">
        <v>60</v>
      </c>
      <c r="AP40" s="31">
        <v>1.4E-3</v>
      </c>
      <c r="AQ40" s="31">
        <v>146.22999999999999</v>
      </c>
      <c r="AR40" s="31">
        <f t="shared" si="227"/>
        <v>9.5739588319770233E-6</v>
      </c>
      <c r="AS40" s="31">
        <f t="shared" ref="AS40" si="236">AR39+AR40+AM40</f>
        <v>3.1352785763290457E-3</v>
      </c>
      <c r="AT40" s="32">
        <f t="shared" ref="AT40" si="237">100*AR40/AS40</f>
        <v>0.30536230191024155</v>
      </c>
      <c r="AU40" s="32"/>
      <c r="AV40" s="31"/>
      <c r="AW40" s="31"/>
      <c r="AX40" s="31"/>
      <c r="AY40" s="2"/>
      <c r="AZ40" s="29"/>
      <c r="BA40" s="30"/>
      <c r="BB40" s="31">
        <v>0.17810000000000001</v>
      </c>
      <c r="BC40" s="31">
        <v>142.19999999999999</v>
      </c>
      <c r="BD40" s="31">
        <f t="shared" si="229"/>
        <v>1.2524613220815755E-3</v>
      </c>
      <c r="BE40" s="31" t="s">
        <v>59</v>
      </c>
      <c r="BF40" s="31" t="s">
        <v>60</v>
      </c>
      <c r="BG40" s="31">
        <v>5.0000000000000001E-4</v>
      </c>
      <c r="BH40" s="31">
        <v>146.22999999999999</v>
      </c>
      <c r="BI40" s="31">
        <f t="shared" si="230"/>
        <v>3.4192710114203655E-6</v>
      </c>
      <c r="BJ40" s="31">
        <f t="shared" ref="BJ40" si="238">BI39+BI40+BD40</f>
        <v>1.2558805930929957E-3</v>
      </c>
      <c r="BK40" s="32">
        <f t="shared" ref="BK40" si="239">100*BI40/BJ40</f>
        <v>0.27226083675672935</v>
      </c>
      <c r="BL40" s="32"/>
      <c r="BM40" s="31"/>
      <c r="BN40" s="31"/>
      <c r="BO40" s="31"/>
      <c r="BP40" s="2"/>
      <c r="BQ40" s="29"/>
      <c r="BR40" s="30"/>
      <c r="BS40" s="2" t="s">
        <v>39</v>
      </c>
      <c r="BT40" s="31">
        <v>142.19999999999999</v>
      </c>
      <c r="BU40" s="31">
        <f>BS36/BT40</f>
        <v>2.2025316455696201E-3</v>
      </c>
      <c r="BV40" s="31" t="s">
        <v>59</v>
      </c>
      <c r="BW40" s="31" t="s">
        <v>60</v>
      </c>
      <c r="BX40" s="31" t="s">
        <v>40</v>
      </c>
      <c r="BY40" s="31">
        <v>146.22999999999999</v>
      </c>
      <c r="BZ40" s="31" t="s">
        <v>40</v>
      </c>
      <c r="CA40" s="31" t="s">
        <v>40</v>
      </c>
      <c r="CB40" s="31" t="s">
        <v>40</v>
      </c>
      <c r="CC40" s="31"/>
      <c r="CD40" s="31"/>
      <c r="CE40" s="31"/>
      <c r="CF40" s="31"/>
      <c r="CG40" s="2"/>
    </row>
    <row r="41" spans="1:85" ht="15.75">
      <c r="A41" s="29"/>
      <c r="B41" s="31"/>
      <c r="C41" s="31"/>
      <c r="D41" s="31"/>
      <c r="E41" s="31"/>
      <c r="F41" s="31"/>
      <c r="G41" s="31"/>
      <c r="H41" s="31"/>
      <c r="I41" s="31"/>
      <c r="J41" s="25"/>
      <c r="K41" s="31"/>
      <c r="L41" s="32"/>
      <c r="M41" s="32">
        <f t="shared" ref="M41" si="240">L39+L40</f>
        <v>0.44458580313721885</v>
      </c>
      <c r="N41" s="31"/>
      <c r="O41" s="31"/>
      <c r="P41" s="31"/>
      <c r="Q41" s="2"/>
      <c r="R41" s="29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2">
        <f t="shared" ref="AD41" si="241">AC39+AC40</f>
        <v>1.5772441027553486E-4</v>
      </c>
      <c r="AE41" s="31"/>
      <c r="AF41" s="31"/>
      <c r="AG41" s="31"/>
      <c r="AH41" s="2"/>
      <c r="AI41" s="29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2">
        <f t="shared" ref="AU41" si="242">AT39+AT40</f>
        <v>0.5016666388525397</v>
      </c>
      <c r="AV41" s="31"/>
      <c r="AW41" s="31"/>
      <c r="AX41" s="31"/>
      <c r="AY41" s="2"/>
      <c r="AZ41" s="29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2">
        <f t="shared" ref="BL41" si="243">BK39+BK40</f>
        <v>0.27226083675672935</v>
      </c>
      <c r="BM41" s="31"/>
      <c r="BN41" s="31"/>
      <c r="BO41" s="31"/>
      <c r="BP41" s="2"/>
      <c r="BQ41" s="29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 t="s">
        <v>40</v>
      </c>
      <c r="CD41" s="31"/>
      <c r="CE41" s="31"/>
      <c r="CF41" s="31"/>
      <c r="CG41" s="2"/>
    </row>
    <row r="42" spans="1:85" ht="15.75">
      <c r="A42" s="29"/>
      <c r="B42" s="31"/>
      <c r="C42" s="31"/>
      <c r="D42" s="31"/>
      <c r="E42" s="31"/>
      <c r="F42" s="31"/>
      <c r="G42" s="31"/>
      <c r="H42" s="31"/>
      <c r="I42" s="31"/>
      <c r="J42" s="25"/>
      <c r="K42" s="31"/>
      <c r="L42" s="32"/>
      <c r="M42" s="32"/>
      <c r="N42" s="31"/>
      <c r="O42" s="31"/>
      <c r="P42" s="31"/>
      <c r="Q42" s="2"/>
      <c r="R42" s="29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2"/>
      <c r="AI42" s="29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2"/>
      <c r="AV42" s="31"/>
      <c r="AW42" s="31"/>
      <c r="AX42" s="31"/>
      <c r="AY42" s="2"/>
      <c r="AZ42" s="29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2"/>
      <c r="BQ42" s="29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2"/>
    </row>
    <row r="43" spans="1:85" ht="15.75">
      <c r="A43" s="2"/>
      <c r="B43" s="2"/>
      <c r="C43" s="2"/>
      <c r="D43" s="2"/>
      <c r="E43" s="2"/>
      <c r="F43" s="2"/>
      <c r="G43" s="2"/>
      <c r="H43" s="2"/>
      <c r="I43" s="2"/>
      <c r="J43" s="34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</row>
    <row r="44" spans="1:85" ht="15.75">
      <c r="A44" s="2"/>
      <c r="B44" s="2"/>
      <c r="C44" s="2"/>
      <c r="D44" s="2"/>
      <c r="E44" s="2"/>
      <c r="F44" s="2"/>
      <c r="G44" s="2"/>
      <c r="H44" s="2"/>
      <c r="I44" s="2"/>
      <c r="J44" s="34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</row>
    <row r="45" spans="1:85" ht="15.75">
      <c r="A45" s="2" t="s">
        <v>65</v>
      </c>
      <c r="B45" s="3">
        <v>0.5</v>
      </c>
      <c r="C45" s="3">
        <v>1</v>
      </c>
      <c r="D45" s="3">
        <v>2</v>
      </c>
      <c r="E45" s="3">
        <v>3</v>
      </c>
      <c r="F45" s="2" t="s">
        <v>66</v>
      </c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</row>
    <row r="46" spans="1:85" ht="15.75">
      <c r="A46" s="2">
        <v>30</v>
      </c>
      <c r="B46" s="32">
        <v>23.402430297951447</v>
      </c>
      <c r="C46" s="31">
        <v>6.5190598963460289</v>
      </c>
      <c r="D46" s="31">
        <v>19.556606887446364</v>
      </c>
      <c r="E46" s="31">
        <v>31.96835637298539</v>
      </c>
      <c r="F46" s="31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</row>
    <row r="47" spans="1:85" ht="15.75">
      <c r="A47" s="2">
        <v>60</v>
      </c>
      <c r="B47" s="32">
        <v>15.484396241729467</v>
      </c>
      <c r="C47" s="31">
        <v>8.5508529205191621</v>
      </c>
      <c r="D47" s="31">
        <v>28.42798182561441</v>
      </c>
      <c r="E47" s="31">
        <v>24.84043888000339</v>
      </c>
      <c r="F47" s="31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</row>
    <row r="48" spans="1:85" ht="15.75">
      <c r="A48" s="2">
        <v>90</v>
      </c>
      <c r="B48" s="32">
        <f>M13</f>
        <v>8.3612436026877415</v>
      </c>
      <c r="C48" s="31">
        <v>17.125490585018206</v>
      </c>
      <c r="D48" s="31">
        <v>8.6114304567037614</v>
      </c>
      <c r="E48" s="31">
        <v>1.1753374585697676</v>
      </c>
      <c r="F48" s="31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</row>
    <row r="49" spans="1:85" ht="15.75">
      <c r="A49" s="2">
        <v>120</v>
      </c>
      <c r="B49" s="32">
        <v>1.2716223871714585</v>
      </c>
      <c r="C49" s="31">
        <v>5.8276300151633134</v>
      </c>
      <c r="D49" s="31">
        <v>2.4166556861597006</v>
      </c>
      <c r="E49" s="31">
        <v>0.76707577014784933</v>
      </c>
      <c r="F49" s="31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</row>
    <row r="50" spans="1:85" ht="15.75">
      <c r="A50" s="2">
        <v>150</v>
      </c>
      <c r="B50" s="32">
        <v>0.95463391014726506</v>
      </c>
      <c r="C50" s="31">
        <v>1.4306396327421296</v>
      </c>
      <c r="D50" s="31">
        <v>1.1987320247624993</v>
      </c>
      <c r="E50" s="31">
        <v>0.3618754999407372</v>
      </c>
      <c r="F50" s="31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</row>
    <row r="51" spans="1:85" ht="15.75">
      <c r="A51" s="2">
        <v>180</v>
      </c>
      <c r="B51" s="32">
        <v>0.80566941563626016</v>
      </c>
      <c r="C51" s="31">
        <v>1.0003449384445502</v>
      </c>
      <c r="D51" s="31">
        <v>1.1846018228088726</v>
      </c>
      <c r="E51" s="31">
        <v>0.27394821800729829</v>
      </c>
      <c r="F51" s="31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</row>
    <row r="52" spans="1:85" ht="15.75">
      <c r="A52" s="2">
        <v>210</v>
      </c>
      <c r="B52" s="32">
        <v>0.43743383633781135</v>
      </c>
      <c r="C52" s="31">
        <v>1.046553551998459</v>
      </c>
      <c r="D52" s="31">
        <v>0.72857038556078024</v>
      </c>
      <c r="E52" s="31">
        <v>0.25617682614432236</v>
      </c>
      <c r="F52" s="31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</row>
    <row r="53" spans="1:85" ht="15.75">
      <c r="A53" s="2">
        <v>240</v>
      </c>
      <c r="B53" s="32">
        <v>0.45562345925195924</v>
      </c>
      <c r="C53" s="31">
        <v>1.2809280492866044</v>
      </c>
      <c r="D53" s="31">
        <v>0.34338241607280851</v>
      </c>
      <c r="E53" s="31">
        <v>0.28934491749984653</v>
      </c>
      <c r="F53" s="31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</row>
    <row r="54" spans="1:85" ht="15.75">
      <c r="A54" s="2">
        <v>270</v>
      </c>
      <c r="B54" s="32">
        <v>0.32820299884480852</v>
      </c>
      <c r="C54" s="31">
        <v>1.4849336499746206</v>
      </c>
      <c r="D54" s="31">
        <v>0.19714639603355871</v>
      </c>
      <c r="E54" s="31">
        <v>0.33379400191896347</v>
      </c>
      <c r="F54" s="31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</row>
    <row r="55" spans="1:85" ht="15.75">
      <c r="A55" s="2">
        <v>300</v>
      </c>
      <c r="B55" s="32">
        <v>0.44458580313721885</v>
      </c>
      <c r="C55" s="31">
        <v>1.5772441027553486E-4</v>
      </c>
      <c r="D55" s="31">
        <v>0.5016666388525397</v>
      </c>
      <c r="E55" s="31">
        <v>0.27226083675672935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</row>
    <row r="56" spans="1:85" ht="15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</row>
    <row r="57" spans="1:85" ht="15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</row>
    <row r="58" spans="1:85" ht="15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</row>
    <row r="59" spans="1:85" ht="15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</row>
    <row r="60" spans="1:85" ht="15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</row>
    <row r="61" spans="1:85" ht="15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</row>
    <row r="62" spans="1:85" ht="15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</row>
    <row r="63" spans="1:85" ht="15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</row>
    <row r="64" spans="1:85" ht="15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</row>
    <row r="65" spans="1:85" ht="15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</row>
    <row r="66" spans="1:85" ht="15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</row>
    <row r="67" spans="1:85" ht="15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</row>
    <row r="68" spans="1:85" ht="15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</row>
    <row r="69" spans="1:85" ht="15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</row>
    <row r="70" spans="1:85" ht="15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</row>
    <row r="71" spans="1:85" ht="15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</row>
    <row r="72" spans="1:85" ht="15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</row>
    <row r="73" spans="1:85" ht="15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</row>
    <row r="74" spans="1:85" ht="15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</row>
    <row r="75" spans="1:85" ht="15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</row>
    <row r="76" spans="1:85" ht="15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</row>
    <row r="77" spans="1:85" ht="15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</row>
    <row r="78" spans="1:85" ht="15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</row>
    <row r="79" spans="1:85" ht="15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</row>
    <row r="80" spans="1:85" ht="15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</row>
    <row r="81" spans="1:85" ht="15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</row>
    <row r="82" spans="1:85" ht="15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</row>
    <row r="83" spans="1:85" ht="15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</row>
    <row r="84" spans="1:85" ht="15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</row>
    <row r="85" spans="1:85" ht="15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</row>
    <row r="86" spans="1:85" ht="15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</row>
    <row r="87" spans="1:85" ht="15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</row>
    <row r="88" spans="1:85" ht="15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</row>
    <row r="89" spans="1:85" ht="15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</row>
    <row r="90" spans="1:85" ht="15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</row>
    <row r="91" spans="1:85" ht="15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</row>
    <row r="92" spans="1:85" ht="15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</row>
    <row r="93" spans="1:85" ht="15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</row>
    <row r="94" spans="1:85" ht="15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</row>
    <row r="95" spans="1:85" ht="15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</row>
    <row r="96" spans="1:85" ht="15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</row>
    <row r="97" spans="1:85" ht="15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</row>
    <row r="98" spans="1:85" ht="15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</row>
    <row r="99" spans="1:85" ht="15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</row>
    <row r="100" spans="1:85" ht="15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</row>
    <row r="101" spans="1:85" ht="15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</row>
    <row r="102" spans="1:85" ht="15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</row>
    <row r="103" spans="1:85" ht="15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</row>
    <row r="104" spans="1:85" ht="15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</row>
    <row r="105" spans="1:85" ht="15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</row>
    <row r="106" spans="1:85" ht="15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</row>
    <row r="107" spans="1:85" ht="15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</row>
    <row r="108" spans="1:85" ht="15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L401"/>
  <sheetViews>
    <sheetView tabSelected="1" topLeftCell="AF56" zoomScaleNormal="100" workbookViewId="0">
      <selection activeCell="AR88" sqref="AR87:AS88"/>
    </sheetView>
  </sheetViews>
  <sheetFormatPr baseColWidth="10" defaultRowHeight="15"/>
  <cols>
    <col min="1" max="1" width="19.7109375" customWidth="1"/>
    <col min="2" max="2" width="20.5703125" customWidth="1"/>
    <col min="3" max="3" width="21.42578125" customWidth="1"/>
    <col min="4" max="4" width="21.140625" customWidth="1"/>
    <col min="5" max="5" width="17.7109375" customWidth="1"/>
    <col min="6" max="6" width="27.28515625" customWidth="1"/>
    <col min="7" max="7" width="26.7109375" customWidth="1"/>
    <col min="8" max="8" width="25.28515625" customWidth="1"/>
    <col min="9" max="9" width="23.5703125" customWidth="1"/>
    <col min="10" max="10" width="19" bestFit="1" customWidth="1"/>
    <col min="11" max="11" width="27.85546875" customWidth="1"/>
    <col min="12" max="12" width="17.5703125" customWidth="1"/>
    <col min="13" max="13" width="31" customWidth="1"/>
    <col min="14" max="14" width="27.42578125" customWidth="1"/>
    <col min="15" max="15" width="33.7109375" customWidth="1"/>
    <col min="16" max="16" width="50.85546875" customWidth="1"/>
    <col min="17" max="17" width="25.85546875" customWidth="1"/>
    <col min="18" max="18" width="20.28515625" customWidth="1"/>
    <col min="19" max="19" width="21.140625" customWidth="1"/>
    <col min="20" max="20" width="21.5703125" customWidth="1"/>
    <col min="22" max="22" width="23.28515625" customWidth="1"/>
    <col min="23" max="23" width="20.5703125" customWidth="1"/>
    <col min="24" max="24" width="18.85546875" customWidth="1"/>
    <col min="25" max="25" width="21.5703125" customWidth="1"/>
    <col min="26" max="27" width="16.85546875" customWidth="1"/>
    <col min="28" max="28" width="17.140625" customWidth="1"/>
    <col min="29" max="29" width="18" customWidth="1"/>
    <col min="30" max="30" width="16.42578125" customWidth="1"/>
    <col min="31" max="31" width="28.85546875" customWidth="1"/>
    <col min="32" max="32" width="23.5703125" customWidth="1"/>
    <col min="35" max="35" width="20.85546875" customWidth="1"/>
    <col min="45" max="45" width="27.7109375" customWidth="1"/>
    <col min="59" max="59" width="17.85546875" customWidth="1"/>
    <col min="60" max="60" width="17.85546875" style="1" customWidth="1"/>
    <col min="61" max="61" width="19.7109375" customWidth="1"/>
    <col min="62" max="62" width="18.28515625" customWidth="1"/>
    <col min="63" max="63" width="19.5703125" customWidth="1"/>
    <col min="64" max="64" width="17" customWidth="1"/>
  </cols>
  <sheetData>
    <row r="1" spans="1:64">
      <c r="A1" s="43" t="s">
        <v>0</v>
      </c>
      <c r="B1" s="44"/>
      <c r="C1" s="44"/>
      <c r="D1" s="45"/>
      <c r="E1" s="45"/>
      <c r="F1" s="45"/>
      <c r="G1" s="45"/>
      <c r="H1" s="45"/>
      <c r="I1" s="45"/>
      <c r="J1" s="45"/>
      <c r="K1" s="46"/>
      <c r="L1" s="45"/>
      <c r="M1" s="45"/>
      <c r="N1" s="45"/>
      <c r="O1" s="45"/>
      <c r="P1" s="45"/>
      <c r="Q1" s="47">
        <v>0.5</v>
      </c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M1" s="20"/>
      <c r="AS1" s="1" t="s">
        <v>70</v>
      </c>
      <c r="AY1" s="1" t="s">
        <v>71</v>
      </c>
      <c r="BG1" s="1" t="s">
        <v>72</v>
      </c>
      <c r="BI1" s="1" t="s">
        <v>73</v>
      </c>
      <c r="BJ1" s="1" t="s">
        <v>74</v>
      </c>
      <c r="BK1" s="1" t="s">
        <v>75</v>
      </c>
      <c r="BL1" s="1" t="s">
        <v>76</v>
      </c>
    </row>
    <row r="2" spans="1:64" ht="21">
      <c r="A2" s="48" t="s">
        <v>5</v>
      </c>
      <c r="B2" s="48" t="s">
        <v>6</v>
      </c>
      <c r="C2" s="48" t="s">
        <v>7</v>
      </c>
      <c r="D2" s="48" t="s">
        <v>8</v>
      </c>
      <c r="E2" s="48" t="s">
        <v>9</v>
      </c>
      <c r="F2" s="48" t="s">
        <v>10</v>
      </c>
      <c r="G2" s="48" t="s">
        <v>11</v>
      </c>
      <c r="H2" s="48" t="s">
        <v>12</v>
      </c>
      <c r="I2" s="48" t="s">
        <v>13</v>
      </c>
      <c r="J2" s="48" t="s">
        <v>9</v>
      </c>
      <c r="K2" s="48" t="s">
        <v>14</v>
      </c>
      <c r="L2" s="48" t="s">
        <v>15</v>
      </c>
      <c r="M2" s="48" t="s">
        <v>16</v>
      </c>
      <c r="N2" s="48" t="s">
        <v>52</v>
      </c>
      <c r="O2" s="48" t="s">
        <v>48</v>
      </c>
      <c r="P2" s="48" t="s">
        <v>47</v>
      </c>
      <c r="Q2" s="48" t="s">
        <v>5</v>
      </c>
      <c r="R2" s="48" t="s">
        <v>6</v>
      </c>
      <c r="S2" s="48" t="s">
        <v>7</v>
      </c>
      <c r="T2" s="48" t="s">
        <v>8</v>
      </c>
      <c r="U2" s="48" t="s">
        <v>9</v>
      </c>
      <c r="V2" s="48" t="s">
        <v>10</v>
      </c>
      <c r="W2" s="48" t="s">
        <v>11</v>
      </c>
      <c r="X2" s="48" t="s">
        <v>12</v>
      </c>
      <c r="Y2" s="48" t="s">
        <v>13</v>
      </c>
      <c r="Z2" s="48" t="s">
        <v>9</v>
      </c>
      <c r="AA2" s="48" t="s">
        <v>14</v>
      </c>
      <c r="AB2" s="48" t="s">
        <v>15</v>
      </c>
      <c r="AC2" s="48" t="s">
        <v>16</v>
      </c>
      <c r="AD2" s="48" t="s">
        <v>52</v>
      </c>
      <c r="AE2" s="48" t="s">
        <v>62</v>
      </c>
      <c r="AF2" s="48" t="s">
        <v>61</v>
      </c>
      <c r="AH2" s="39">
        <v>0.5</v>
      </c>
      <c r="AI2" s="28" t="s">
        <v>67</v>
      </c>
      <c r="AJ2" s="28" t="s">
        <v>69</v>
      </c>
      <c r="AM2" s="20"/>
      <c r="BG2" s="1" t="s">
        <v>69</v>
      </c>
      <c r="BH2" s="1" t="s">
        <v>77</v>
      </c>
    </row>
    <row r="3" spans="1:64" ht="15.75">
      <c r="A3" s="49">
        <v>1</v>
      </c>
      <c r="B3" s="50" t="s">
        <v>18</v>
      </c>
      <c r="C3" s="51">
        <v>2.47E-2</v>
      </c>
      <c r="D3" s="51">
        <v>184.26</v>
      </c>
      <c r="E3" s="51">
        <f>C3/D3</f>
        <v>1.3404971236296537E-4</v>
      </c>
      <c r="F3" s="51" t="s">
        <v>21</v>
      </c>
      <c r="G3" s="51" t="s">
        <v>20</v>
      </c>
      <c r="H3" s="51">
        <v>5.9900000000000002E-2</v>
      </c>
      <c r="I3" s="51">
        <v>154.20779999999999</v>
      </c>
      <c r="J3" s="51">
        <f>H3/I3</f>
        <v>3.8843690137593562E-4</v>
      </c>
      <c r="K3" s="51"/>
      <c r="L3" s="52">
        <f>100*J3/K4</f>
        <v>64.619819529386945</v>
      </c>
      <c r="M3" s="51"/>
      <c r="N3" s="51" t="s">
        <v>53</v>
      </c>
      <c r="O3" s="51">
        <f>N4*100/N21</f>
        <v>64.113480777141064</v>
      </c>
      <c r="P3" s="51">
        <f>N14*100/N21</f>
        <v>35.886519222858936</v>
      </c>
      <c r="Q3" s="49">
        <v>1</v>
      </c>
      <c r="R3" s="50" t="s">
        <v>57</v>
      </c>
      <c r="S3" s="51">
        <v>1.7899999999999999E-2</v>
      </c>
      <c r="T3" s="51">
        <v>142.19999999999999</v>
      </c>
      <c r="U3" s="51">
        <f>S3/T3</f>
        <v>1.2587904360056261E-4</v>
      </c>
      <c r="V3" s="51" t="s">
        <v>58</v>
      </c>
      <c r="W3" s="51" t="s">
        <v>60</v>
      </c>
      <c r="X3" s="51">
        <v>0</v>
      </c>
      <c r="Y3" s="51">
        <v>146.22999999999999</v>
      </c>
      <c r="Z3" s="53">
        <f>X3/Y3</f>
        <v>0</v>
      </c>
      <c r="AA3" s="51"/>
      <c r="AB3" s="52">
        <f>100*Z3/AA4</f>
        <v>0</v>
      </c>
      <c r="AC3" s="51"/>
      <c r="AD3" s="51" t="s">
        <v>58</v>
      </c>
      <c r="AE3" s="51">
        <f>AD4*100/AD21</f>
        <v>1.6181229773462786</v>
      </c>
      <c r="AF3" s="51">
        <f>AD14*100/AD21</f>
        <v>98.381877022653725</v>
      </c>
      <c r="AH3" s="31"/>
      <c r="AI3" s="31"/>
      <c r="AJ3" s="31"/>
      <c r="AM3" s="20"/>
      <c r="BG3" s="1" t="s">
        <v>67</v>
      </c>
      <c r="BH3" s="1" t="s">
        <v>78</v>
      </c>
    </row>
    <row r="4" spans="1:64" ht="15.75">
      <c r="A4" s="49"/>
      <c r="B4" s="55"/>
      <c r="C4" s="51">
        <v>2.47E-2</v>
      </c>
      <c r="D4" s="51">
        <v>184.26</v>
      </c>
      <c r="E4" s="51">
        <f>C4/D4</f>
        <v>1.3404971236296537E-4</v>
      </c>
      <c r="F4" s="51" t="s">
        <v>19</v>
      </c>
      <c r="G4" s="51" t="s">
        <v>22</v>
      </c>
      <c r="H4" s="51">
        <v>1.26E-2</v>
      </c>
      <c r="I4" s="51">
        <v>160.25543999999999</v>
      </c>
      <c r="J4" s="51">
        <f>H4/I4</f>
        <v>7.8624476024027648E-5</v>
      </c>
      <c r="K4" s="51">
        <f>J3+J4+E4</f>
        <v>6.0111108976292863E-4</v>
      </c>
      <c r="L4" s="52">
        <f>100*J4/K4</f>
        <v>13.079857843753347</v>
      </c>
      <c r="M4" s="51"/>
      <c r="N4" s="51">
        <f>SUM(J3,J7,J11,J15,J19,J23,J27,J31,J35,J39)</f>
        <v>6.2318507883518215E-4</v>
      </c>
      <c r="O4" s="51"/>
      <c r="P4" s="51"/>
      <c r="Q4" s="49"/>
      <c r="R4" s="50"/>
      <c r="S4" s="51">
        <v>1.7899999999999999E-2</v>
      </c>
      <c r="T4" s="51">
        <v>142.19999999999999</v>
      </c>
      <c r="U4" s="51">
        <f>S4/T4</f>
        <v>1.2587904360056261E-4</v>
      </c>
      <c r="V4" s="51" t="s">
        <v>59</v>
      </c>
      <c r="W4" s="51" t="s">
        <v>60</v>
      </c>
      <c r="X4" s="51">
        <v>0.14299999999999999</v>
      </c>
      <c r="Y4" s="51">
        <v>146.22999999999999</v>
      </c>
      <c r="Z4" s="53">
        <f>X4/Y4</f>
        <v>9.7791150926622439E-4</v>
      </c>
      <c r="AA4" s="51">
        <f>Z3+Z4+U4</f>
        <v>1.103790552866787E-3</v>
      </c>
      <c r="AB4" s="52">
        <f>100*Z4/AA4</f>
        <v>88.595749141571559</v>
      </c>
      <c r="AC4" s="51"/>
      <c r="AD4" s="51">
        <f>SUM(Z3,Z7,Z11,Z15,Z19,Z23,Z27,Z31,Z35,Z39)</f>
        <v>1.7096355057101826E-5</v>
      </c>
      <c r="AE4" s="51"/>
      <c r="AF4" s="51"/>
      <c r="AH4" s="31">
        <v>30</v>
      </c>
      <c r="AI4" s="31">
        <v>77.69967737314029</v>
      </c>
      <c r="AJ4" s="32">
        <v>88.595749141571559</v>
      </c>
      <c r="AM4" s="20"/>
    </row>
    <row r="5" spans="1:64" ht="15.75">
      <c r="A5" s="49"/>
      <c r="B5" s="51"/>
      <c r="C5" s="51"/>
      <c r="D5" s="51"/>
      <c r="E5" s="51"/>
      <c r="F5" s="51"/>
      <c r="G5" s="51"/>
      <c r="H5" s="51"/>
      <c r="I5" s="51"/>
      <c r="J5" s="51"/>
      <c r="K5" s="51"/>
      <c r="L5" s="52"/>
      <c r="M5" s="52">
        <f>L3+L4</f>
        <v>77.69967737314029</v>
      </c>
      <c r="N5" s="51"/>
      <c r="O5" s="51"/>
      <c r="P5" s="51"/>
      <c r="Q5" s="49"/>
      <c r="R5" s="51"/>
      <c r="S5" s="51"/>
      <c r="T5" s="51"/>
      <c r="U5" s="51"/>
      <c r="V5" s="51"/>
      <c r="W5" s="51"/>
      <c r="X5" s="51"/>
      <c r="Y5" s="51"/>
      <c r="Z5" s="53"/>
      <c r="AA5" s="51"/>
      <c r="AB5" s="52"/>
      <c r="AC5" s="52">
        <f>AB3+AB4</f>
        <v>88.595749141571559</v>
      </c>
      <c r="AD5" s="51"/>
      <c r="AE5" s="51"/>
      <c r="AF5" s="51"/>
      <c r="AH5" s="31">
        <v>60</v>
      </c>
      <c r="AI5" s="31">
        <v>10.215169619264564</v>
      </c>
      <c r="AJ5" s="32">
        <v>19.056719757377294</v>
      </c>
      <c r="AK5" s="20"/>
      <c r="AL5" s="20"/>
      <c r="AM5" s="20"/>
    </row>
    <row r="6" spans="1:64" ht="15.75">
      <c r="A6" s="49"/>
      <c r="B6" s="51"/>
      <c r="C6" s="51"/>
      <c r="D6" s="51"/>
      <c r="E6" s="51"/>
      <c r="F6" s="51"/>
      <c r="G6" s="51"/>
      <c r="H6" s="51"/>
      <c r="I6" s="51"/>
      <c r="J6" s="51"/>
      <c r="K6" s="51"/>
      <c r="L6" s="52"/>
      <c r="M6" s="52"/>
      <c r="N6" s="51"/>
      <c r="O6" s="51"/>
      <c r="P6" s="51"/>
      <c r="Q6" s="49"/>
      <c r="R6" s="51"/>
      <c r="S6" s="51"/>
      <c r="T6" s="51"/>
      <c r="U6" s="51"/>
      <c r="V6" s="51"/>
      <c r="W6" s="51"/>
      <c r="X6" s="51"/>
      <c r="Y6" s="51"/>
      <c r="Z6" s="53"/>
      <c r="AA6" s="51"/>
      <c r="AB6" s="52"/>
      <c r="AC6" s="52"/>
      <c r="AD6" s="51"/>
      <c r="AE6" s="51"/>
      <c r="AF6" s="51"/>
      <c r="AH6" s="31">
        <v>90</v>
      </c>
      <c r="AI6" s="31">
        <v>16.373327117305319</v>
      </c>
      <c r="AJ6" s="32">
        <v>3.7928023884163933</v>
      </c>
      <c r="AK6" s="20"/>
      <c r="AL6" s="20"/>
      <c r="AM6" s="20"/>
    </row>
    <row r="7" spans="1:64" ht="15.75">
      <c r="A7" s="49">
        <v>2</v>
      </c>
      <c r="B7" s="51" t="s">
        <v>18</v>
      </c>
      <c r="C7" s="51">
        <v>0.14610000000000001</v>
      </c>
      <c r="D7" s="51">
        <v>184.26</v>
      </c>
      <c r="E7" s="51">
        <f>C7/D7</f>
        <v>7.9290133507000987E-4</v>
      </c>
      <c r="F7" s="51" t="s">
        <v>21</v>
      </c>
      <c r="G7" s="51" t="s">
        <v>20</v>
      </c>
      <c r="H7" s="51">
        <v>9.1000000000000004E-3</v>
      </c>
      <c r="I7" s="51">
        <v>154.20779999999999</v>
      </c>
      <c r="J7" s="51">
        <f>H7/I7</f>
        <v>5.9011282178981876E-5</v>
      </c>
      <c r="K7" s="51"/>
      <c r="L7" s="52">
        <f t="shared" ref="L7" si="0">100*J7/K8</f>
        <v>6.6821907425868874</v>
      </c>
      <c r="M7" s="52"/>
      <c r="N7" s="51"/>
      <c r="O7" s="51"/>
      <c r="P7" s="51"/>
      <c r="Q7" s="49">
        <v>2</v>
      </c>
      <c r="R7" s="50" t="s">
        <v>57</v>
      </c>
      <c r="S7" s="51">
        <v>9.4999999999999998E-3</v>
      </c>
      <c r="T7" s="51">
        <v>142.19999999999999</v>
      </c>
      <c r="U7" s="51">
        <f>S7/T7</f>
        <v>6.680731364275669E-5</v>
      </c>
      <c r="V7" s="51" t="s">
        <v>58</v>
      </c>
      <c r="W7" s="51" t="s">
        <v>60</v>
      </c>
      <c r="X7" s="51">
        <v>0</v>
      </c>
      <c r="Y7" s="51">
        <v>146.22999999999999</v>
      </c>
      <c r="Z7" s="53">
        <f>X7/Y7</f>
        <v>0</v>
      </c>
      <c r="AA7" s="51"/>
      <c r="AB7" s="52">
        <f t="shared" ref="AB7" si="1">100*Z7/AA8</f>
        <v>0</v>
      </c>
      <c r="AC7" s="52"/>
      <c r="AD7" s="51"/>
      <c r="AE7" s="51"/>
      <c r="AF7" s="51"/>
      <c r="AH7" s="31">
        <v>120</v>
      </c>
      <c r="AI7" s="31">
        <v>97.085086250578769</v>
      </c>
      <c r="AJ7" s="32">
        <v>8.5649741870605887</v>
      </c>
      <c r="AK7" s="20"/>
      <c r="AL7" s="20"/>
      <c r="AM7" s="20"/>
    </row>
    <row r="8" spans="1:64" ht="15.75">
      <c r="A8" s="49"/>
      <c r="B8" s="56"/>
      <c r="C8" s="51">
        <v>0.14610000000000001</v>
      </c>
      <c r="D8" s="51">
        <v>184.26</v>
      </c>
      <c r="E8" s="51">
        <f t="shared" ref="E8" si="2">C8/D8</f>
        <v>7.9290133507000987E-4</v>
      </c>
      <c r="F8" s="51" t="s">
        <v>19</v>
      </c>
      <c r="G8" s="51" t="s">
        <v>23</v>
      </c>
      <c r="H8" s="51">
        <v>5.0000000000000001E-3</v>
      </c>
      <c r="I8" s="51">
        <v>160.25543999999999</v>
      </c>
      <c r="J8" s="51">
        <f>H8/I8</f>
        <v>3.120018889842367E-5</v>
      </c>
      <c r="K8" s="51">
        <f t="shared" ref="K8" si="3">J7+J8+E8</f>
        <v>8.8311280614741545E-4</v>
      </c>
      <c r="L8" s="52">
        <f t="shared" ref="L8" si="4">100*J8/K8</f>
        <v>3.5329788766776771</v>
      </c>
      <c r="M8" s="52"/>
      <c r="N8" s="51"/>
      <c r="O8" s="51"/>
      <c r="P8" s="51"/>
      <c r="Q8" s="49"/>
      <c r="R8" s="50"/>
      <c r="S8" s="51">
        <v>9.4999999999999998E-3</v>
      </c>
      <c r="T8" s="51">
        <v>142.19999999999999</v>
      </c>
      <c r="U8" s="51">
        <f t="shared" ref="U8" si="5">S8/T8</f>
        <v>6.680731364275669E-5</v>
      </c>
      <c r="V8" s="51" t="s">
        <v>59</v>
      </c>
      <c r="W8" s="51" t="s">
        <v>60</v>
      </c>
      <c r="X8" s="51">
        <v>2.3E-3</v>
      </c>
      <c r="Y8" s="51">
        <v>146.22999999999999</v>
      </c>
      <c r="Z8" s="53">
        <f>X8/Y8</f>
        <v>1.5728646652533681E-5</v>
      </c>
      <c r="AA8" s="51">
        <f t="shared" ref="AA8" si="6">Z7+Z8+U8</f>
        <v>8.2535960295290371E-5</v>
      </c>
      <c r="AB8" s="52">
        <f t="shared" ref="AB8" si="7">100*Z8/AA8</f>
        <v>19.056719757377294</v>
      </c>
      <c r="AC8" s="52"/>
      <c r="AD8" s="51"/>
      <c r="AE8" s="51"/>
      <c r="AF8" s="51"/>
      <c r="AH8" s="31">
        <v>150</v>
      </c>
      <c r="AI8" s="31">
        <v>21.741947439836245</v>
      </c>
      <c r="AJ8" s="32">
        <v>0.28125525993816386</v>
      </c>
      <c r="AK8" s="20"/>
      <c r="AL8" s="20"/>
      <c r="AM8" s="20"/>
    </row>
    <row r="9" spans="1:64" ht="15.75">
      <c r="A9" s="49"/>
      <c r="B9" s="51"/>
      <c r="C9" s="51"/>
      <c r="D9" s="51"/>
      <c r="E9" s="51"/>
      <c r="F9" s="51"/>
      <c r="G9" s="51"/>
      <c r="H9" s="51"/>
      <c r="I9" s="51"/>
      <c r="J9" s="51"/>
      <c r="K9" s="51"/>
      <c r="L9" s="52"/>
      <c r="M9" s="52">
        <f t="shared" ref="M9" si="8">L7+L8</f>
        <v>10.215169619264564</v>
      </c>
      <c r="N9" s="51"/>
      <c r="O9" s="51"/>
      <c r="P9" s="51"/>
      <c r="Q9" s="49"/>
      <c r="R9" s="51"/>
      <c r="S9" s="51"/>
      <c r="T9" s="51"/>
      <c r="U9" s="51"/>
      <c r="V9" s="51"/>
      <c r="W9" s="51"/>
      <c r="X9" s="51"/>
      <c r="Y9" s="51"/>
      <c r="Z9" s="53"/>
      <c r="AA9" s="51"/>
      <c r="AB9" s="52"/>
      <c r="AC9" s="52">
        <f t="shared" ref="AC9" si="9">AB7+AB8</f>
        <v>19.056719757377294</v>
      </c>
      <c r="AD9" s="51"/>
      <c r="AE9" s="51"/>
      <c r="AF9" s="51"/>
      <c r="AH9" s="31">
        <v>180</v>
      </c>
      <c r="AI9" s="31">
        <v>89.217148466301524</v>
      </c>
      <c r="AJ9" s="32">
        <v>0.25283890143582499</v>
      </c>
      <c r="AK9" s="20"/>
      <c r="AL9" s="20"/>
      <c r="AM9" s="20"/>
    </row>
    <row r="10" spans="1:64" ht="15.75">
      <c r="A10" s="49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2"/>
      <c r="M10" s="52"/>
      <c r="N10" s="51"/>
      <c r="O10" s="51"/>
      <c r="P10" s="51"/>
      <c r="Q10" s="49"/>
      <c r="R10" s="51"/>
      <c r="S10" s="51"/>
      <c r="T10" s="51"/>
      <c r="U10" s="51"/>
      <c r="V10" s="51"/>
      <c r="W10" s="51"/>
      <c r="X10" s="51"/>
      <c r="Y10" s="51"/>
      <c r="Z10" s="53"/>
      <c r="AA10" s="51"/>
      <c r="AB10" s="52"/>
      <c r="AC10" s="52"/>
      <c r="AD10" s="51"/>
      <c r="AE10" s="51"/>
      <c r="AF10" s="51"/>
      <c r="AH10" s="31">
        <v>210</v>
      </c>
      <c r="AI10" s="31">
        <v>18.974536243759143</v>
      </c>
      <c r="AJ10" s="32">
        <v>0.25784668222309409</v>
      </c>
      <c r="AK10" s="20"/>
      <c r="AL10" s="20"/>
      <c r="AM10" s="20"/>
    </row>
    <row r="11" spans="1:64" ht="15.75">
      <c r="A11" s="49">
        <v>3</v>
      </c>
      <c r="B11" s="51" t="s">
        <v>18</v>
      </c>
      <c r="C11" s="51">
        <v>7.8600000000000003E-2</v>
      </c>
      <c r="D11" s="51">
        <v>184.26</v>
      </c>
      <c r="E11" s="51">
        <f t="shared" ref="E11:E12" si="10">C11/D11</f>
        <v>4.2657114946271574E-4</v>
      </c>
      <c r="F11" s="51" t="s">
        <v>21</v>
      </c>
      <c r="G11" s="51" t="s">
        <v>20</v>
      </c>
      <c r="H11" s="51">
        <v>4.7000000000000002E-3</v>
      </c>
      <c r="I11" s="51">
        <v>154.20779999999999</v>
      </c>
      <c r="J11" s="51">
        <f>H11/I11</f>
        <v>3.0478354532001628E-5</v>
      </c>
      <c r="K11" s="51"/>
      <c r="L11" s="52">
        <f t="shared" ref="L11" si="11">100*J11/K12</f>
        <v>5.9750955676698245</v>
      </c>
      <c r="M11" s="52"/>
      <c r="N11" s="51"/>
      <c r="O11" s="51"/>
      <c r="P11" s="51"/>
      <c r="Q11" s="49">
        <v>3</v>
      </c>
      <c r="R11" s="50" t="s">
        <v>57</v>
      </c>
      <c r="S11" s="51">
        <v>4.4400000000000002E-2</v>
      </c>
      <c r="T11" s="51">
        <v>142.19999999999999</v>
      </c>
      <c r="U11" s="51">
        <f>S11/T11</f>
        <v>3.1223628691983129E-4</v>
      </c>
      <c r="V11" s="51" t="s">
        <v>58</v>
      </c>
      <c r="W11" s="51" t="s">
        <v>60</v>
      </c>
      <c r="X11" s="51">
        <v>0</v>
      </c>
      <c r="Y11" s="51">
        <v>146.22999999999999</v>
      </c>
      <c r="Z11" s="53">
        <f>X11/Y11</f>
        <v>0</v>
      </c>
      <c r="AA11" s="51"/>
      <c r="AB11" s="52">
        <f t="shared" ref="AB11" si="12">100*Z11/AA12</f>
        <v>0</v>
      </c>
      <c r="AC11" s="52"/>
      <c r="AD11" s="51"/>
      <c r="AE11" s="51"/>
      <c r="AF11" s="51"/>
      <c r="AH11" s="31">
        <v>240</v>
      </c>
      <c r="AI11" s="31">
        <v>20.214043365727061</v>
      </c>
      <c r="AJ11" s="32">
        <v>0.22361515347744287</v>
      </c>
      <c r="AK11" s="20"/>
      <c r="AL11" s="20"/>
      <c r="AM11" s="20"/>
    </row>
    <row r="12" spans="1:64" ht="15.75">
      <c r="A12" s="49"/>
      <c r="B12" s="56"/>
      <c r="C12" s="51">
        <v>7.8600000000000003E-2</v>
      </c>
      <c r="D12" s="51">
        <v>184.26</v>
      </c>
      <c r="E12" s="51">
        <f t="shared" si="10"/>
        <v>4.2657114946271574E-4</v>
      </c>
      <c r="F12" s="51" t="s">
        <v>19</v>
      </c>
      <c r="G12" s="51" t="s">
        <v>23</v>
      </c>
      <c r="H12" s="51">
        <v>8.5000000000000006E-3</v>
      </c>
      <c r="I12" s="51">
        <v>160.25543999999999</v>
      </c>
      <c r="J12" s="51">
        <f t="shared" ref="J12" si="13">H12/I12</f>
        <v>5.3040321127320238E-5</v>
      </c>
      <c r="K12" s="51">
        <f t="shared" ref="K12" si="14">J11+J12+E12</f>
        <v>5.1008982512203756E-4</v>
      </c>
      <c r="L12" s="52">
        <f t="shared" ref="L12" si="15">100*J12/K12</f>
        <v>10.398231549635495</v>
      </c>
      <c r="M12" s="52"/>
      <c r="N12" s="51"/>
      <c r="O12" s="51"/>
      <c r="P12" s="51"/>
      <c r="Q12" s="49"/>
      <c r="R12" s="50"/>
      <c r="S12" s="51">
        <v>4.4400000000000002E-2</v>
      </c>
      <c r="T12" s="51">
        <v>142.19999999999999</v>
      </c>
      <c r="U12" s="51">
        <f t="shared" ref="U12" si="16">S12/T12</f>
        <v>3.1223628691983129E-4</v>
      </c>
      <c r="V12" s="51" t="s">
        <v>59</v>
      </c>
      <c r="W12" s="51" t="s">
        <v>60</v>
      </c>
      <c r="X12" s="51">
        <v>1.8E-3</v>
      </c>
      <c r="Y12" s="51">
        <v>146.22999999999999</v>
      </c>
      <c r="Z12" s="53">
        <f t="shared" ref="Z12" si="17">X12/Y12</f>
        <v>1.2309375641113315E-5</v>
      </c>
      <c r="AA12" s="51">
        <f>Z11+Z12+U12</f>
        <v>3.2454566256094462E-4</v>
      </c>
      <c r="AB12" s="52">
        <f t="shared" ref="AB12" si="18">100*Z12/AA12</f>
        <v>3.7928023884163933</v>
      </c>
      <c r="AC12" s="52"/>
      <c r="AD12" s="51"/>
      <c r="AE12" s="51"/>
      <c r="AF12" s="51"/>
      <c r="AH12" s="31">
        <v>270</v>
      </c>
      <c r="AI12" s="31">
        <v>14.999420105050323</v>
      </c>
      <c r="AJ12" s="32">
        <v>0.18020203918080646</v>
      </c>
      <c r="AK12" s="20"/>
      <c r="AL12" s="20"/>
      <c r="AM12" s="20"/>
    </row>
    <row r="13" spans="1:64" ht="15.75">
      <c r="A13" s="49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2"/>
      <c r="M13" s="52">
        <f t="shared" ref="M13" si="19">L11+L12</f>
        <v>16.373327117305319</v>
      </c>
      <c r="N13" s="51" t="s">
        <v>54</v>
      </c>
      <c r="O13" s="51"/>
      <c r="P13" s="51"/>
      <c r="Q13" s="49"/>
      <c r="R13" s="51"/>
      <c r="S13" s="51"/>
      <c r="T13" s="51"/>
      <c r="U13" s="51"/>
      <c r="V13" s="51"/>
      <c r="W13" s="51"/>
      <c r="X13" s="51"/>
      <c r="Y13" s="51"/>
      <c r="Z13" s="53"/>
      <c r="AA13" s="51"/>
      <c r="AB13" s="52"/>
      <c r="AC13" s="52">
        <f t="shared" ref="AC13" si="20">AB11+AB12</f>
        <v>3.7928023884163933</v>
      </c>
      <c r="AD13" s="51" t="s">
        <v>59</v>
      </c>
      <c r="AE13" s="51"/>
      <c r="AF13" s="51"/>
      <c r="AH13" s="31">
        <v>300</v>
      </c>
      <c r="AI13" s="31">
        <v>7.1989556155376171</v>
      </c>
      <c r="AJ13" s="32">
        <v>0.19812185497229431</v>
      </c>
      <c r="AK13" s="20"/>
      <c r="AL13" s="20"/>
    </row>
    <row r="14" spans="1:64">
      <c r="A14" s="49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2"/>
      <c r="M14" s="52"/>
      <c r="N14" s="51">
        <f>SUM(J4,J8,J12,J16,J20,J24,J28,J32,J36,J40)</f>
        <v>3.4881811188437663E-4</v>
      </c>
      <c r="O14" s="51"/>
      <c r="P14" s="51"/>
      <c r="Q14" s="49"/>
      <c r="R14" s="51"/>
      <c r="S14" s="51"/>
      <c r="T14" s="51"/>
      <c r="U14" s="51"/>
      <c r="V14" s="51"/>
      <c r="W14" s="51"/>
      <c r="X14" s="51"/>
      <c r="Y14" s="51"/>
      <c r="Z14" s="53"/>
      <c r="AA14" s="51"/>
      <c r="AB14" s="52"/>
      <c r="AC14" s="52"/>
      <c r="AD14" s="51">
        <f>SUM(Z4,Z8,Z12,Z16,Z20,Z24,Z28,Z32,Z36,Z40)</f>
        <v>1.0394583874717908E-3</v>
      </c>
      <c r="AE14" s="51"/>
      <c r="AF14" s="51"/>
    </row>
    <row r="15" spans="1:64">
      <c r="A15" s="49">
        <v>4</v>
      </c>
      <c r="B15" s="51" t="s">
        <v>18</v>
      </c>
      <c r="C15" s="51">
        <v>2.9999999999999997E-4</v>
      </c>
      <c r="D15" s="51">
        <v>184.26</v>
      </c>
      <c r="E15" s="51">
        <f t="shared" ref="E15:E16" si="21">C15/D15</f>
        <v>1.6281341582546401E-6</v>
      </c>
      <c r="F15" s="51" t="s">
        <v>21</v>
      </c>
      <c r="G15" s="51" t="s">
        <v>20</v>
      </c>
      <c r="H15" s="51">
        <v>2.3E-3</v>
      </c>
      <c r="I15" s="51">
        <v>154.20779999999999</v>
      </c>
      <c r="J15" s="51">
        <f t="shared" ref="J15:J16" si="22">H15/I15</f>
        <v>1.4914939451830583E-5</v>
      </c>
      <c r="K15" s="51"/>
      <c r="L15" s="52">
        <f t="shared" ref="L15" si="23">100*J15/K16</f>
        <v>26.702813069490631</v>
      </c>
      <c r="M15" s="52"/>
      <c r="N15" s="51"/>
      <c r="O15" s="51"/>
      <c r="P15" s="51"/>
      <c r="Q15" s="49">
        <v>4</v>
      </c>
      <c r="R15" s="50" t="s">
        <v>57</v>
      </c>
      <c r="S15" s="51">
        <v>1.661E-2</v>
      </c>
      <c r="T15" s="51">
        <v>142.19999999999999</v>
      </c>
      <c r="U15" s="51">
        <f t="shared" ref="U15:U16" si="24">S15/T15</f>
        <v>1.1680731364275669E-4</v>
      </c>
      <c r="V15" s="51" t="s">
        <v>58</v>
      </c>
      <c r="W15" s="51" t="s">
        <v>60</v>
      </c>
      <c r="X15" s="51">
        <v>0</v>
      </c>
      <c r="Y15" s="51">
        <v>146.22999999999999</v>
      </c>
      <c r="Z15" s="53">
        <f t="shared" ref="Z15:Z16" si="25">X15/Y15</f>
        <v>0</v>
      </c>
      <c r="AA15" s="51"/>
      <c r="AB15" s="52">
        <f t="shared" ref="AB15" si="26">100*Z15/AA16</f>
        <v>0</v>
      </c>
      <c r="AC15" s="52"/>
      <c r="AD15" s="51"/>
      <c r="AE15" s="51"/>
      <c r="AF15" s="51"/>
      <c r="AS15" s="1" t="s">
        <v>70</v>
      </c>
      <c r="AY15" s="1" t="s">
        <v>71</v>
      </c>
    </row>
    <row r="16" spans="1:64" ht="21">
      <c r="A16" s="49"/>
      <c r="B16" s="56"/>
      <c r="C16" s="51">
        <v>2.9999999999999997E-4</v>
      </c>
      <c r="D16" s="51">
        <v>184.26</v>
      </c>
      <c r="E16" s="51">
        <f t="shared" si="21"/>
        <v>1.6281341582546401E-6</v>
      </c>
      <c r="F16" s="51" t="s">
        <v>19</v>
      </c>
      <c r="G16" s="51" t="s">
        <v>23</v>
      </c>
      <c r="H16" s="51">
        <v>6.3E-3</v>
      </c>
      <c r="I16" s="51">
        <v>160.25543999999999</v>
      </c>
      <c r="J16" s="51">
        <f t="shared" si="22"/>
        <v>3.9312238012013824E-5</v>
      </c>
      <c r="K16" s="51">
        <f>J15+J16+E16</f>
        <v>5.5855311622099049E-5</v>
      </c>
      <c r="L16" s="52">
        <f t="shared" ref="L16" si="27">100*J16/K16</f>
        <v>70.382273181088138</v>
      </c>
      <c r="M16" s="52"/>
      <c r="N16" s="51"/>
      <c r="O16" s="51"/>
      <c r="P16" s="51"/>
      <c r="Q16" s="49"/>
      <c r="R16" s="50"/>
      <c r="S16" s="51">
        <v>1.661E-2</v>
      </c>
      <c r="T16" s="51">
        <v>142.19999999999999</v>
      </c>
      <c r="U16" s="51">
        <f t="shared" si="24"/>
        <v>1.1680731364275669E-4</v>
      </c>
      <c r="V16" s="51" t="s">
        <v>59</v>
      </c>
      <c r="W16" s="51" t="s">
        <v>60</v>
      </c>
      <c r="X16" s="51">
        <v>1.6000000000000001E-3</v>
      </c>
      <c r="Y16" s="51">
        <v>146.22999999999999</v>
      </c>
      <c r="Z16" s="53">
        <f t="shared" si="25"/>
        <v>1.0941667236545171E-5</v>
      </c>
      <c r="AA16" s="51">
        <f>Z15+Z16+U16</f>
        <v>1.2774898087930186E-4</v>
      </c>
      <c r="AB16" s="52">
        <f t="shared" ref="AB16" si="28">100*Z16/AA16</f>
        <v>8.5649741870605887</v>
      </c>
      <c r="AC16" s="52"/>
      <c r="AD16" s="51"/>
      <c r="AE16" s="51"/>
      <c r="AF16" s="51"/>
      <c r="AH16" s="41">
        <v>1</v>
      </c>
      <c r="AI16" s="28" t="s">
        <v>67</v>
      </c>
      <c r="AJ16" s="28" t="s">
        <v>69</v>
      </c>
    </row>
    <row r="17" spans="1:51" ht="18">
      <c r="A17" s="49"/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2"/>
      <c r="M17" s="52">
        <f t="shared" ref="M17" si="29">L15+L16</f>
        <v>97.085086250578769</v>
      </c>
      <c r="N17" s="51"/>
      <c r="O17" s="51"/>
      <c r="P17" s="51"/>
      <c r="Q17" s="49"/>
      <c r="R17" s="51"/>
      <c r="S17" s="51"/>
      <c r="T17" s="51"/>
      <c r="U17" s="51"/>
      <c r="V17" s="51"/>
      <c r="W17" s="51"/>
      <c r="X17" s="51"/>
      <c r="Y17" s="51"/>
      <c r="Z17" s="53"/>
      <c r="AA17" s="51"/>
      <c r="AB17" s="52"/>
      <c r="AC17" s="52">
        <f t="shared" ref="AC17" si="30">AB15+AB16</f>
        <v>8.5649741870605887</v>
      </c>
      <c r="AD17" s="51"/>
      <c r="AE17" s="51"/>
      <c r="AF17" s="51"/>
      <c r="AH17" s="31">
        <v>30</v>
      </c>
      <c r="AI17" s="9">
        <v>99.758111914388067</v>
      </c>
      <c r="AJ17" s="32">
        <v>13.37158622557358</v>
      </c>
      <c r="AK17" s="20"/>
    </row>
    <row r="18" spans="1:51" ht="18">
      <c r="A18" s="49"/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2"/>
      <c r="M18" s="52"/>
      <c r="N18" s="51"/>
      <c r="O18" s="51"/>
      <c r="P18" s="51"/>
      <c r="Q18" s="49"/>
      <c r="R18" s="51"/>
      <c r="S18" s="51"/>
      <c r="T18" s="51"/>
      <c r="U18" s="51"/>
      <c r="V18" s="51"/>
      <c r="W18" s="51"/>
      <c r="X18" s="51"/>
      <c r="Y18" s="51"/>
      <c r="Z18" s="53"/>
      <c r="AA18" s="51"/>
      <c r="AB18" s="52"/>
      <c r="AC18" s="52"/>
      <c r="AD18" s="51"/>
      <c r="AE18" s="51"/>
      <c r="AF18" s="51"/>
      <c r="AH18" s="31">
        <v>60</v>
      </c>
      <c r="AI18" s="9">
        <v>15.844837625018179</v>
      </c>
      <c r="AJ18" s="32">
        <v>9.8216289952169635</v>
      </c>
    </row>
    <row r="19" spans="1:51" ht="18">
      <c r="A19" s="49">
        <v>5</v>
      </c>
      <c r="B19" s="51" t="s">
        <v>18</v>
      </c>
      <c r="C19" s="51">
        <v>3.5900000000000001E-2</v>
      </c>
      <c r="D19" s="51">
        <v>184.26</v>
      </c>
      <c r="E19" s="51">
        <f t="shared" ref="E19:E20" si="31">C19/D19</f>
        <v>1.9483338760447195E-4</v>
      </c>
      <c r="F19" s="51" t="s">
        <v>21</v>
      </c>
      <c r="G19" s="51" t="s">
        <v>20</v>
      </c>
      <c r="H19" s="51">
        <v>7.0000000000000001E-3</v>
      </c>
      <c r="I19" s="51">
        <v>154.20779999999999</v>
      </c>
      <c r="J19" s="51">
        <f t="shared" ref="J19:J20" si="32">H19/I19</f>
        <v>4.5393293983832209E-5</v>
      </c>
      <c r="K19" s="51"/>
      <c r="L19" s="52">
        <f t="shared" ref="L19" si="33">100*J19/K20</f>
        <v>18.23296730680142</v>
      </c>
      <c r="M19" s="52"/>
      <c r="N19" s="51"/>
      <c r="O19" s="51"/>
      <c r="P19" s="51"/>
      <c r="Q19" s="49">
        <v>5</v>
      </c>
      <c r="R19" s="50" t="s">
        <v>57</v>
      </c>
      <c r="S19" s="51">
        <v>0.31030000000000002</v>
      </c>
      <c r="T19" s="51">
        <v>142.19999999999999</v>
      </c>
      <c r="U19" s="51">
        <f t="shared" ref="U19:U20" si="34">S19/T19</f>
        <v>2.1821378340365683E-3</v>
      </c>
      <c r="V19" s="51" t="s">
        <v>58</v>
      </c>
      <c r="W19" s="51" t="s">
        <v>60</v>
      </c>
      <c r="X19" s="51">
        <v>0</v>
      </c>
      <c r="Y19" s="51">
        <v>146.22999999999999</v>
      </c>
      <c r="Z19" s="53">
        <f t="shared" ref="Z19:Z20" si="35">X19/Y19</f>
        <v>0</v>
      </c>
      <c r="AA19" s="51"/>
      <c r="AB19" s="52">
        <f t="shared" ref="AB19" si="36">100*Z19/AA20</f>
        <v>0</v>
      </c>
      <c r="AC19" s="52"/>
      <c r="AD19" s="51"/>
      <c r="AE19" s="51"/>
      <c r="AF19" s="51"/>
      <c r="AH19" s="31">
        <v>90</v>
      </c>
      <c r="AI19" s="9">
        <v>24.9385006899163</v>
      </c>
      <c r="AJ19" s="32">
        <v>5.3446479393788797</v>
      </c>
    </row>
    <row r="20" spans="1:51" ht="18">
      <c r="A20" s="49"/>
      <c r="B20" s="56"/>
      <c r="C20" s="51">
        <v>3.5900000000000001E-2</v>
      </c>
      <c r="D20" s="51">
        <v>184.26</v>
      </c>
      <c r="E20" s="51">
        <f t="shared" si="31"/>
        <v>1.9483338760447195E-4</v>
      </c>
      <c r="F20" s="51" t="s">
        <v>19</v>
      </c>
      <c r="G20" s="51" t="s">
        <v>23</v>
      </c>
      <c r="H20" s="51">
        <v>1.4E-3</v>
      </c>
      <c r="I20" s="51">
        <v>160.25543999999999</v>
      </c>
      <c r="J20" s="51">
        <f t="shared" si="32"/>
        <v>8.7360528915586263E-6</v>
      </c>
      <c r="K20" s="51">
        <f t="shared" ref="K20" si="37">J19+J20+E20</f>
        <v>2.4896273447986281E-4</v>
      </c>
      <c r="L20" s="52">
        <f t="shared" ref="L20" si="38">100*J20/K20</f>
        <v>3.5089801330348243</v>
      </c>
      <c r="M20" s="52"/>
      <c r="N20" s="51" t="s">
        <v>55</v>
      </c>
      <c r="O20" s="51"/>
      <c r="P20" s="51"/>
      <c r="Q20" s="49"/>
      <c r="R20" s="50"/>
      <c r="S20" s="51">
        <v>0.31030000000000002</v>
      </c>
      <c r="T20" s="51">
        <v>142.19999999999999</v>
      </c>
      <c r="U20" s="51">
        <f t="shared" si="34"/>
        <v>2.1821378340365683E-3</v>
      </c>
      <c r="V20" s="51" t="s">
        <v>59</v>
      </c>
      <c r="W20" s="51" t="s">
        <v>60</v>
      </c>
      <c r="X20" s="51">
        <v>8.9999999999999998E-4</v>
      </c>
      <c r="Y20" s="51">
        <v>146.22999999999999</v>
      </c>
      <c r="Z20" s="53">
        <f t="shared" si="35"/>
        <v>6.1546878205566573E-6</v>
      </c>
      <c r="AA20" s="51">
        <f t="shared" ref="AA20" si="39">Z19+Z20+U20</f>
        <v>2.1882925218571249E-3</v>
      </c>
      <c r="AB20" s="52">
        <f t="shared" ref="AB20" si="40">100*Z20/AA20</f>
        <v>0.28125525993816386</v>
      </c>
      <c r="AC20" s="52"/>
      <c r="AD20" s="51" t="s">
        <v>55</v>
      </c>
      <c r="AE20" s="51"/>
      <c r="AF20" s="51"/>
      <c r="AH20" s="31">
        <v>120</v>
      </c>
      <c r="AI20" s="9">
        <v>31.583067900577717</v>
      </c>
      <c r="AJ20" s="32">
        <v>2.0895129519679947</v>
      </c>
    </row>
    <row r="21" spans="1:51" ht="18">
      <c r="A21" s="49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2"/>
      <c r="M21" s="52">
        <f t="shared" ref="M21" si="41">L19+L20</f>
        <v>21.741947439836245</v>
      </c>
      <c r="N21" s="51">
        <f>SUM(N14,N4)</f>
        <v>9.7200319071955878E-4</v>
      </c>
      <c r="O21" s="51"/>
      <c r="P21" s="51"/>
      <c r="Q21" s="49"/>
      <c r="R21" s="51"/>
      <c r="S21" s="51"/>
      <c r="T21" s="51"/>
      <c r="U21" s="51"/>
      <c r="V21" s="51"/>
      <c r="W21" s="51"/>
      <c r="X21" s="51"/>
      <c r="Y21" s="51"/>
      <c r="Z21" s="53"/>
      <c r="AA21" s="51"/>
      <c r="AB21" s="52"/>
      <c r="AC21" s="52">
        <f t="shared" ref="AC21" si="42">AB19+AB20</f>
        <v>0.28125525993816386</v>
      </c>
      <c r="AD21" s="51">
        <f>SUM(AD14,AD4)</f>
        <v>1.0565547425288927E-3</v>
      </c>
      <c r="AE21" s="51"/>
      <c r="AF21" s="51"/>
      <c r="AH21" s="31">
        <v>150</v>
      </c>
      <c r="AI21" s="9">
        <v>35.870189645398938</v>
      </c>
      <c r="AJ21" s="32">
        <v>0.31880032959317273</v>
      </c>
    </row>
    <row r="22" spans="1:51" ht="18">
      <c r="A22" s="49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2"/>
      <c r="M22" s="52"/>
      <c r="N22" s="51"/>
      <c r="O22" s="51"/>
      <c r="P22" s="51"/>
      <c r="Q22" s="49"/>
      <c r="R22" s="51"/>
      <c r="S22" s="51"/>
      <c r="T22" s="51"/>
      <c r="U22" s="51"/>
      <c r="V22" s="51"/>
      <c r="W22" s="51"/>
      <c r="X22" s="51"/>
      <c r="Y22" s="51"/>
      <c r="Z22" s="53"/>
      <c r="AA22" s="51"/>
      <c r="AB22" s="52"/>
      <c r="AC22" s="52"/>
      <c r="AD22" s="51"/>
      <c r="AE22" s="51"/>
      <c r="AF22" s="51"/>
      <c r="AH22" s="31">
        <v>180</v>
      </c>
      <c r="AI22" s="9">
        <v>15.366766237631145</v>
      </c>
      <c r="AJ22" s="32">
        <v>0.27472214328092814</v>
      </c>
    </row>
    <row r="23" spans="1:51" ht="18">
      <c r="A23" s="49">
        <v>6</v>
      </c>
      <c r="B23" s="51" t="s">
        <v>18</v>
      </c>
      <c r="C23" s="51">
        <v>2.9999999999999997E-4</v>
      </c>
      <c r="D23" s="51">
        <v>184.26</v>
      </c>
      <c r="E23" s="51">
        <f t="shared" ref="E23:E24" si="43">C23/D23</f>
        <v>1.6281341582546401E-6</v>
      </c>
      <c r="F23" s="51" t="s">
        <v>21</v>
      </c>
      <c r="G23" s="51" t="s">
        <v>20</v>
      </c>
      <c r="H23" s="51">
        <v>1.5E-3</v>
      </c>
      <c r="I23" s="51">
        <v>154.20779999999999</v>
      </c>
      <c r="J23" s="51">
        <f t="shared" ref="J23:J24" si="44">H23/I23</f>
        <v>9.7271344251069018E-6</v>
      </c>
      <c r="K23" s="51"/>
      <c r="L23" s="52">
        <f t="shared" ref="L23" si="45">100*J23/K24</f>
        <v>64.421132510783508</v>
      </c>
      <c r="M23" s="52"/>
      <c r="N23" s="51"/>
      <c r="O23" s="51"/>
      <c r="P23" s="51"/>
      <c r="Q23" s="49">
        <v>6</v>
      </c>
      <c r="R23" s="50" t="s">
        <v>57</v>
      </c>
      <c r="S23" s="51">
        <v>0.42199999999999999</v>
      </c>
      <c r="T23" s="51">
        <v>142.19999999999999</v>
      </c>
      <c r="U23" s="51">
        <f t="shared" ref="U23:U24" si="46">S23/T23</f>
        <v>2.9676511954992968E-3</v>
      </c>
      <c r="V23" s="51" t="s">
        <v>58</v>
      </c>
      <c r="W23" s="51" t="s">
        <v>60</v>
      </c>
      <c r="X23" s="51">
        <v>4.0000000000000002E-4</v>
      </c>
      <c r="Y23" s="51">
        <v>146.22999999999999</v>
      </c>
      <c r="Z23" s="53">
        <f t="shared" ref="Z23:Z24" si="47">X23/Y23</f>
        <v>2.7354168091362927E-6</v>
      </c>
      <c r="AA23" s="51"/>
      <c r="AB23" s="52">
        <f t="shared" ref="AB23" si="48">100*Z23/AA24</f>
        <v>9.1941418703936365E-2</v>
      </c>
      <c r="AC23" s="52"/>
      <c r="AD23" s="51"/>
      <c r="AE23" s="51"/>
      <c r="AF23" s="51"/>
      <c r="AH23" s="31">
        <v>210</v>
      </c>
      <c r="AI23" s="9">
        <v>25.432855765893216</v>
      </c>
      <c r="AJ23" s="32">
        <v>0.3894808124601804</v>
      </c>
    </row>
    <row r="24" spans="1:51" ht="18">
      <c r="A24" s="49"/>
      <c r="B24" s="56"/>
      <c r="C24" s="51">
        <v>2.9999999999999997E-4</v>
      </c>
      <c r="D24" s="51">
        <v>184.26</v>
      </c>
      <c r="E24" s="51">
        <f t="shared" si="43"/>
        <v>1.6281341582546401E-6</v>
      </c>
      <c r="F24" s="51" t="s">
        <v>19</v>
      </c>
      <c r="G24" s="51" t="s">
        <v>23</v>
      </c>
      <c r="H24" s="51">
        <v>5.9999999999999995E-4</v>
      </c>
      <c r="I24" s="51">
        <v>160.25543999999999</v>
      </c>
      <c r="J24" s="51">
        <f t="shared" si="44"/>
        <v>3.7440226678108399E-6</v>
      </c>
      <c r="K24" s="51">
        <f t="shared" ref="K24" si="49">J23+J24+E24</f>
        <v>1.5099291251172382E-5</v>
      </c>
      <c r="L24" s="52">
        <f t="shared" ref="L24" si="50">100*J24/K24</f>
        <v>24.796015955518019</v>
      </c>
      <c r="M24" s="52"/>
      <c r="N24" s="51"/>
      <c r="O24" s="51"/>
      <c r="P24" s="51"/>
      <c r="Q24" s="49"/>
      <c r="R24" s="50"/>
      <c r="S24" s="51">
        <v>0.42199999999999999</v>
      </c>
      <c r="T24" s="51">
        <v>142.19999999999999</v>
      </c>
      <c r="U24" s="51">
        <f t="shared" si="46"/>
        <v>2.9676511954992968E-3</v>
      </c>
      <c r="V24" s="51" t="s">
        <v>59</v>
      </c>
      <c r="W24" s="51" t="s">
        <v>60</v>
      </c>
      <c r="X24" s="51">
        <v>6.9999999999999999E-4</v>
      </c>
      <c r="Y24" s="51">
        <v>146.22999999999999</v>
      </c>
      <c r="Z24" s="53">
        <f t="shared" si="47"/>
        <v>4.7869794159885116E-6</v>
      </c>
      <c r="AA24" s="51">
        <f t="shared" ref="AA24" si="51">Z23+Z24+U24</f>
        <v>2.9751735917244219E-3</v>
      </c>
      <c r="AB24" s="52">
        <f t="shared" ref="AB24" si="52">100*Z24/AA24</f>
        <v>0.16089748273188861</v>
      </c>
      <c r="AC24" s="52"/>
      <c r="AD24" s="51"/>
      <c r="AE24" s="51"/>
      <c r="AF24" s="51"/>
      <c r="AH24" s="31">
        <v>240</v>
      </c>
      <c r="AI24" s="9">
        <v>100</v>
      </c>
      <c r="AJ24" s="32">
        <v>0.20516818958117838</v>
      </c>
    </row>
    <row r="25" spans="1:51" ht="18">
      <c r="A25" s="49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2"/>
      <c r="M25" s="52">
        <f t="shared" ref="M25" si="53">L23+L24</f>
        <v>89.217148466301524</v>
      </c>
      <c r="N25" s="51"/>
      <c r="O25" s="51"/>
      <c r="P25" s="51"/>
      <c r="Q25" s="49"/>
      <c r="R25" s="51"/>
      <c r="S25" s="51"/>
      <c r="T25" s="51"/>
      <c r="U25" s="51"/>
      <c r="V25" s="51"/>
      <c r="W25" s="51"/>
      <c r="X25" s="51"/>
      <c r="Y25" s="51"/>
      <c r="Z25" s="53"/>
      <c r="AA25" s="51"/>
      <c r="AB25" s="52"/>
      <c r="AC25" s="52">
        <f t="shared" ref="AC25" si="54">AB23+AB24</f>
        <v>0.25283890143582499</v>
      </c>
      <c r="AD25" s="51"/>
      <c r="AE25" s="51"/>
      <c r="AF25" s="51"/>
      <c r="AH25" s="31">
        <v>270</v>
      </c>
      <c r="AI25" s="9">
        <v>100</v>
      </c>
      <c r="AJ25" s="32">
        <v>0.24448526500603773</v>
      </c>
    </row>
    <row r="26" spans="1:51" ht="18">
      <c r="A26" s="49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2"/>
      <c r="M26" s="52"/>
      <c r="N26" s="51"/>
      <c r="O26" s="51"/>
      <c r="P26" s="51"/>
      <c r="Q26" s="49"/>
      <c r="R26" s="51"/>
      <c r="S26" s="51"/>
      <c r="T26" s="51"/>
      <c r="U26" s="51"/>
      <c r="V26" s="51"/>
      <c r="W26" s="51"/>
      <c r="X26" s="51"/>
      <c r="Y26" s="51"/>
      <c r="Z26" s="53"/>
      <c r="AA26" s="51"/>
      <c r="AB26" s="52"/>
      <c r="AC26" s="52"/>
      <c r="AD26" s="51"/>
      <c r="AE26" s="51"/>
      <c r="AF26" s="51"/>
      <c r="AH26" s="31">
        <v>300</v>
      </c>
      <c r="AI26" s="9">
        <v>21.241796849758785</v>
      </c>
      <c r="AJ26" s="32">
        <v>2.9829730820910498</v>
      </c>
    </row>
    <row r="27" spans="1:51">
      <c r="A27" s="49">
        <v>7</v>
      </c>
      <c r="B27" s="51" t="s">
        <v>18</v>
      </c>
      <c r="C27" s="51">
        <v>3.7699999999999997E-2</v>
      </c>
      <c r="D27" s="51">
        <v>184.26</v>
      </c>
      <c r="E27" s="51">
        <f t="shared" ref="E27:E28" si="55">C27/D27</f>
        <v>2.0460219255399978E-4</v>
      </c>
      <c r="F27" s="51" t="s">
        <v>21</v>
      </c>
      <c r="G27" s="51" t="s">
        <v>20</v>
      </c>
      <c r="H27" s="51">
        <v>2E-3</v>
      </c>
      <c r="I27" s="51">
        <v>154.20779999999999</v>
      </c>
      <c r="J27" s="51">
        <f t="shared" ref="J27:J28" si="56">H27/I27</f>
        <v>1.2969512566809203E-5</v>
      </c>
      <c r="K27" s="51"/>
      <c r="L27" s="52">
        <f t="shared" ref="L27" si="57">100*J27/K28</f>
        <v>5.1361168582822501</v>
      </c>
      <c r="M27" s="52"/>
      <c r="N27" s="51"/>
      <c r="O27" s="51"/>
      <c r="P27" s="51"/>
      <c r="Q27" s="49">
        <v>7</v>
      </c>
      <c r="R27" s="50" t="s">
        <v>57</v>
      </c>
      <c r="S27" s="51">
        <v>0.45140000000000002</v>
      </c>
      <c r="T27" s="51">
        <v>142.19999999999999</v>
      </c>
      <c r="U27" s="51">
        <f t="shared" ref="U27:U28" si="58">S27/T27</f>
        <v>3.1744022503516177E-3</v>
      </c>
      <c r="V27" s="51" t="s">
        <v>58</v>
      </c>
      <c r="W27" s="51" t="s">
        <v>60</v>
      </c>
      <c r="X27" s="51">
        <v>5.9999999999999995E-4</v>
      </c>
      <c r="Y27" s="51">
        <v>146.22999999999999</v>
      </c>
      <c r="Z27" s="53">
        <f t="shared" ref="Z27:Z28" si="59">X27/Y27</f>
        <v>4.1031252137044379E-6</v>
      </c>
      <c r="AA27" s="51"/>
      <c r="AB27" s="52">
        <f t="shared" ref="AB27" si="60">100*Z27/AA28</f>
        <v>0.12892334111154705</v>
      </c>
      <c r="AC27" s="52"/>
      <c r="AD27" s="51"/>
      <c r="AE27" s="51"/>
      <c r="AF27" s="51"/>
    </row>
    <row r="28" spans="1:51" ht="20.25">
      <c r="A28" s="49"/>
      <c r="B28" s="56"/>
      <c r="C28" s="51">
        <v>3.7699999999999997E-2</v>
      </c>
      <c r="D28" s="51">
        <v>184.26</v>
      </c>
      <c r="E28" s="51">
        <f t="shared" si="55"/>
        <v>2.0460219255399978E-4</v>
      </c>
      <c r="F28" s="51" t="s">
        <v>19</v>
      </c>
      <c r="G28" s="51" t="s">
        <v>23</v>
      </c>
      <c r="H28" s="51">
        <v>5.5999999999999999E-3</v>
      </c>
      <c r="I28" s="51">
        <v>160.25543999999999</v>
      </c>
      <c r="J28" s="51">
        <f t="shared" si="56"/>
        <v>3.4944211566234505E-5</v>
      </c>
      <c r="K28" s="51">
        <f t="shared" ref="K28" si="61">J27+J28+E28</f>
        <v>2.5251591668704347E-4</v>
      </c>
      <c r="L28" s="52">
        <f t="shared" ref="L28" si="62">100*J28/K28</f>
        <v>13.838419385476893</v>
      </c>
      <c r="M28" s="52"/>
      <c r="N28" s="51"/>
      <c r="O28" s="51"/>
      <c r="P28" s="51"/>
      <c r="Q28" s="49"/>
      <c r="R28" s="50"/>
      <c r="S28" s="51">
        <v>0.45140000000000002</v>
      </c>
      <c r="T28" s="51">
        <v>142.19999999999999</v>
      </c>
      <c r="U28" s="51">
        <f t="shared" si="58"/>
        <v>3.1744022503516177E-3</v>
      </c>
      <c r="V28" s="51" t="s">
        <v>59</v>
      </c>
      <c r="W28" s="51" t="s">
        <v>60</v>
      </c>
      <c r="X28" s="51">
        <v>5.9999999999999995E-4</v>
      </c>
      <c r="Y28" s="51">
        <v>146.22999999999999</v>
      </c>
      <c r="Z28" s="53">
        <f t="shared" si="59"/>
        <v>4.1031252137044379E-6</v>
      </c>
      <c r="AA28" s="51">
        <f t="shared" ref="AA28" si="63">Z27+Z28+U28</f>
        <v>3.1826085007790267E-3</v>
      </c>
      <c r="AB28" s="52">
        <f t="shared" ref="AB28" si="64">100*Z28/AA28</f>
        <v>0.12892334111154705</v>
      </c>
      <c r="AC28" s="52"/>
      <c r="AD28" s="51"/>
      <c r="AE28" s="51"/>
      <c r="AF28" s="51"/>
      <c r="AH28" s="40">
        <v>2</v>
      </c>
      <c r="AI28" s="28" t="s">
        <v>67</v>
      </c>
      <c r="AJ28" s="28" t="s">
        <v>69</v>
      </c>
      <c r="AS28" s="1" t="s">
        <v>70</v>
      </c>
    </row>
    <row r="29" spans="1:51" ht="15.75">
      <c r="A29" s="49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2"/>
      <c r="M29" s="52">
        <f t="shared" ref="M29" si="65">L27+L28</f>
        <v>18.974536243759143</v>
      </c>
      <c r="N29" s="51"/>
      <c r="O29" s="51"/>
      <c r="P29" s="51"/>
      <c r="Q29" s="49"/>
      <c r="R29" s="51"/>
      <c r="S29" s="51"/>
      <c r="T29" s="51"/>
      <c r="U29" s="51"/>
      <c r="V29" s="51"/>
      <c r="W29" s="51"/>
      <c r="X29" s="51"/>
      <c r="Y29" s="51"/>
      <c r="Z29" s="53"/>
      <c r="AA29" s="51"/>
      <c r="AB29" s="52"/>
      <c r="AC29" s="52">
        <f t="shared" ref="AC29" si="66">AB27+AB28</f>
        <v>0.25784668222309409</v>
      </c>
      <c r="AD29" s="51"/>
      <c r="AE29" s="51"/>
      <c r="AF29" s="51"/>
      <c r="AH29" s="31">
        <v>30</v>
      </c>
      <c r="AI29" s="31"/>
      <c r="AJ29" s="32"/>
      <c r="AY29" s="1" t="s">
        <v>71</v>
      </c>
    </row>
    <row r="30" spans="1:51" ht="15.75">
      <c r="A30" s="49"/>
      <c r="B30" s="51"/>
      <c r="C30" s="51"/>
      <c r="D30" s="51"/>
      <c r="E30" s="51"/>
      <c r="F30" s="51"/>
      <c r="G30" s="51"/>
      <c r="H30" s="45"/>
      <c r="I30" s="51"/>
      <c r="J30" s="51"/>
      <c r="K30" s="51"/>
      <c r="L30" s="52"/>
      <c r="M30" s="52"/>
      <c r="N30" s="51"/>
      <c r="O30" s="51"/>
      <c r="P30" s="51"/>
      <c r="Q30" s="49"/>
      <c r="R30" s="51"/>
      <c r="S30" s="51"/>
      <c r="T30" s="51"/>
      <c r="U30" s="51"/>
      <c r="V30" s="51"/>
      <c r="W30" s="51"/>
      <c r="X30" s="51"/>
      <c r="Y30" s="51"/>
      <c r="Z30" s="53"/>
      <c r="AA30" s="51"/>
      <c r="AB30" s="52"/>
      <c r="AC30" s="52"/>
      <c r="AD30" s="51"/>
      <c r="AE30" s="51"/>
      <c r="AF30" s="51"/>
      <c r="AH30" s="31">
        <v>60</v>
      </c>
      <c r="AI30" s="31"/>
      <c r="AJ30" s="32"/>
    </row>
    <row r="31" spans="1:51" ht="18">
      <c r="A31" s="49">
        <v>8</v>
      </c>
      <c r="B31" s="51" t="s">
        <v>18</v>
      </c>
      <c r="C31" s="51">
        <v>5.0900000000000001E-2</v>
      </c>
      <c r="D31" s="51">
        <v>184.26</v>
      </c>
      <c r="E31" s="51">
        <f t="shared" ref="E31:E32" si="67">C31/D31</f>
        <v>2.7624009551720398E-4</v>
      </c>
      <c r="F31" s="51" t="s">
        <v>21</v>
      </c>
      <c r="G31" s="51" t="s">
        <v>20</v>
      </c>
      <c r="H31" s="51">
        <v>2.5000000000000001E-3</v>
      </c>
      <c r="I31" s="51">
        <v>154.20779999999999</v>
      </c>
      <c r="J31" s="51">
        <f>H32/I31</f>
        <v>3.5666159558725302E-5</v>
      </c>
      <c r="K31" s="51"/>
      <c r="L31" s="52">
        <f t="shared" ref="L31" si="68">100*J31/K32</f>
        <v>10.301396162405727</v>
      </c>
      <c r="M31" s="52"/>
      <c r="N31" s="51"/>
      <c r="O31" s="51"/>
      <c r="P31" s="51"/>
      <c r="Q31" s="49">
        <v>8</v>
      </c>
      <c r="R31" s="50" t="s">
        <v>57</v>
      </c>
      <c r="S31" s="51">
        <v>0.43390000000000001</v>
      </c>
      <c r="T31" s="51">
        <v>142.19999999999999</v>
      </c>
      <c r="U31" s="51">
        <f>S31/T31</f>
        <v>3.0513361462728554E-3</v>
      </c>
      <c r="V31" s="51" t="s">
        <v>58</v>
      </c>
      <c r="W31" s="51" t="s">
        <v>60</v>
      </c>
      <c r="X31" s="51">
        <v>5.9999999999999995E-4</v>
      </c>
      <c r="Y31" s="51">
        <v>146.22999999999999</v>
      </c>
      <c r="Z31" s="53">
        <f t="shared" ref="Z31:Z32" si="69">X31/Y31</f>
        <v>4.1031252137044379E-6</v>
      </c>
      <c r="AA31" s="51"/>
      <c r="AB31" s="52">
        <f t="shared" ref="AB31" si="70">100*Z31/AA32</f>
        <v>0.13416909208646571</v>
      </c>
      <c r="AC31" s="52"/>
      <c r="AD31" s="51"/>
      <c r="AE31" s="51"/>
      <c r="AF31" s="51"/>
      <c r="AH31" s="31">
        <v>90</v>
      </c>
      <c r="AI31" s="9">
        <v>71.239351315161827</v>
      </c>
      <c r="AJ31" s="32">
        <v>0.74247732624620799</v>
      </c>
    </row>
    <row r="32" spans="1:51" ht="18">
      <c r="A32" s="49"/>
      <c r="B32" s="56"/>
      <c r="C32" s="51">
        <v>5.0900000000000001E-2</v>
      </c>
      <c r="D32" s="51">
        <v>184.26</v>
      </c>
      <c r="E32" s="51">
        <f t="shared" si="67"/>
        <v>2.7624009551720398E-4</v>
      </c>
      <c r="F32" s="51" t="s">
        <v>19</v>
      </c>
      <c r="G32" s="51" t="s">
        <v>23</v>
      </c>
      <c r="H32" s="51">
        <v>5.4999999999999997E-3</v>
      </c>
      <c r="I32" s="51">
        <v>160.25543999999999</v>
      </c>
      <c r="J32" s="51">
        <f>H32/I32</f>
        <v>3.4320207788266035E-5</v>
      </c>
      <c r="K32" s="51">
        <f t="shared" ref="K32" si="71">J31+J32+E32</f>
        <v>3.4622646286419531E-4</v>
      </c>
      <c r="L32" s="52">
        <f t="shared" ref="L32" si="72">100*J32/K32</f>
        <v>9.9126472033213346</v>
      </c>
      <c r="M32" s="52"/>
      <c r="N32" s="51"/>
      <c r="O32" s="51"/>
      <c r="P32" s="51"/>
      <c r="Q32" s="49"/>
      <c r="R32" s="50"/>
      <c r="S32" s="51">
        <v>0.43390000000000001</v>
      </c>
      <c r="T32" s="51">
        <v>142.19999999999999</v>
      </c>
      <c r="U32" s="51">
        <f t="shared" ref="U32" si="73">S32/T32</f>
        <v>3.0513361462728554E-3</v>
      </c>
      <c r="V32" s="51" t="s">
        <v>59</v>
      </c>
      <c r="W32" s="51" t="s">
        <v>60</v>
      </c>
      <c r="X32" s="51">
        <v>4.0000000000000002E-4</v>
      </c>
      <c r="Y32" s="51">
        <v>146.22999999999999</v>
      </c>
      <c r="Z32" s="53">
        <f t="shared" si="69"/>
        <v>2.7354168091362927E-6</v>
      </c>
      <c r="AA32" s="51">
        <f t="shared" ref="AA32" si="74">Z31+Z32+U32</f>
        <v>3.0581746882956959E-3</v>
      </c>
      <c r="AB32" s="52">
        <f t="shared" ref="AB32" si="75">100*Z32/AA32</f>
        <v>8.9446061390977161E-2</v>
      </c>
      <c r="AC32" s="52"/>
      <c r="AD32" s="51"/>
      <c r="AE32" s="51"/>
      <c r="AF32" s="51"/>
      <c r="AH32" s="31">
        <v>120</v>
      </c>
      <c r="AI32" s="9">
        <v>92.094061989325013</v>
      </c>
      <c r="AJ32" s="32">
        <v>0.40890018612855106</v>
      </c>
    </row>
    <row r="33" spans="1:51" ht="18">
      <c r="A33" s="49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2"/>
      <c r="M33" s="52">
        <f t="shared" ref="M33" si="76">L31+L32</f>
        <v>20.214043365727061</v>
      </c>
      <c r="N33" s="51"/>
      <c r="O33" s="51"/>
      <c r="P33" s="51"/>
      <c r="Q33" s="49"/>
      <c r="R33" s="51"/>
      <c r="S33" s="45"/>
      <c r="T33" s="51"/>
      <c r="U33" s="51"/>
      <c r="V33" s="51"/>
      <c r="W33" s="51"/>
      <c r="X33" s="51"/>
      <c r="Y33" s="51"/>
      <c r="Z33" s="53"/>
      <c r="AA33" s="51"/>
      <c r="AB33" s="52"/>
      <c r="AC33" s="52">
        <f t="shared" ref="AC33" si="77">AB31+AB32</f>
        <v>0.22361515347744287</v>
      </c>
      <c r="AD33" s="51"/>
      <c r="AE33" s="51"/>
      <c r="AF33" s="51"/>
      <c r="AH33" s="31">
        <v>150</v>
      </c>
      <c r="AI33" s="9">
        <v>99.830144942429527</v>
      </c>
      <c r="AJ33" s="32">
        <v>0.33398848529484015</v>
      </c>
    </row>
    <row r="34" spans="1:51" ht="18">
      <c r="A34" s="49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2"/>
      <c r="M34" s="52"/>
      <c r="N34" s="51"/>
      <c r="O34" s="51"/>
      <c r="P34" s="51"/>
      <c r="Q34" s="49"/>
      <c r="R34" s="51"/>
      <c r="S34" s="51"/>
      <c r="T34" s="51"/>
      <c r="U34" s="51"/>
      <c r="V34" s="51"/>
      <c r="W34" s="51"/>
      <c r="X34" s="51"/>
      <c r="Y34" s="51"/>
      <c r="Z34" s="53"/>
      <c r="AA34" s="51"/>
      <c r="AB34" s="52"/>
      <c r="AC34" s="52"/>
      <c r="AD34" s="51"/>
      <c r="AE34" s="51"/>
      <c r="AF34" s="51"/>
      <c r="AH34" s="31">
        <v>180</v>
      </c>
      <c r="AI34" s="9">
        <v>44.47119821341645</v>
      </c>
      <c r="AJ34" s="32">
        <v>0.38139050364466631</v>
      </c>
    </row>
    <row r="35" spans="1:51" ht="18">
      <c r="A35" s="49">
        <v>9</v>
      </c>
      <c r="B35" s="51" t="s">
        <v>18</v>
      </c>
      <c r="C35" s="51">
        <v>5.67E-2</v>
      </c>
      <c r="D35" s="51">
        <v>184.26</v>
      </c>
      <c r="E35" s="51">
        <f t="shared" ref="E35:E36" si="78">C35/D35</f>
        <v>3.0771735591012699E-4</v>
      </c>
      <c r="F35" s="51" t="s">
        <v>21</v>
      </c>
      <c r="G35" s="51" t="s">
        <v>20</v>
      </c>
      <c r="H35" s="51">
        <v>2.5999999999999999E-3</v>
      </c>
      <c r="I35" s="51">
        <v>154.20779999999999</v>
      </c>
      <c r="J35" s="51">
        <f t="shared" ref="J35:J36" si="79">H35/I35</f>
        <v>1.6860366336851961E-5</v>
      </c>
      <c r="K35" s="51"/>
      <c r="L35" s="52">
        <f t="shared" ref="L35" si="80">100*J35/K36</f>
        <v>4.6573288387811091</v>
      </c>
      <c r="M35" s="52"/>
      <c r="N35" s="51"/>
      <c r="O35" s="51"/>
      <c r="P35" s="51"/>
      <c r="Q35" s="49">
        <v>9</v>
      </c>
      <c r="R35" s="50" t="s">
        <v>57</v>
      </c>
      <c r="S35" s="51">
        <v>0.48480000000000001</v>
      </c>
      <c r="T35" s="51">
        <v>142.19999999999999</v>
      </c>
      <c r="U35" s="51">
        <f t="shared" ref="U35:U36" si="81">S35/T35</f>
        <v>3.4092827004219414E-3</v>
      </c>
      <c r="V35" s="51" t="s">
        <v>58</v>
      </c>
      <c r="W35" s="51" t="s">
        <v>60</v>
      </c>
      <c r="X35" s="51">
        <v>5.0000000000000001E-4</v>
      </c>
      <c r="Y35" s="51">
        <v>146.22999999999999</v>
      </c>
      <c r="Z35" s="53">
        <f t="shared" ref="Z35:Z36" si="82">X35/Y35</f>
        <v>3.4192710114203655E-6</v>
      </c>
      <c r="AA35" s="51"/>
      <c r="AB35" s="52">
        <f t="shared" ref="AB35" si="83">100*Z35/AA36</f>
        <v>0.10011224398933691</v>
      </c>
      <c r="AC35" s="52"/>
      <c r="AD35" s="51"/>
      <c r="AE35" s="51"/>
      <c r="AF35" s="51"/>
      <c r="AH35" s="31">
        <v>210</v>
      </c>
      <c r="AI35" s="9">
        <v>44.482231465534639</v>
      </c>
      <c r="AJ35" s="32">
        <v>0.33398848529484015</v>
      </c>
    </row>
    <row r="36" spans="1:51" ht="18">
      <c r="A36" s="49"/>
      <c r="B36" s="56"/>
      <c r="C36" s="51">
        <v>5.67E-2</v>
      </c>
      <c r="D36" s="51">
        <v>184.26</v>
      </c>
      <c r="E36" s="51">
        <f t="shared" si="78"/>
        <v>3.0771735591012699E-4</v>
      </c>
      <c r="F36" s="51" t="s">
        <v>19</v>
      </c>
      <c r="G36" s="51" t="s">
        <v>23</v>
      </c>
      <c r="H36" s="51">
        <v>6.0000000000000001E-3</v>
      </c>
      <c r="I36" s="51">
        <v>160.25543999999999</v>
      </c>
      <c r="J36" s="51">
        <f t="shared" si="79"/>
        <v>3.74402266781084E-5</v>
      </c>
      <c r="K36" s="51">
        <f t="shared" ref="K36" si="84">J35+J36+E36</f>
        <v>3.6201794892508734E-4</v>
      </c>
      <c r="L36" s="52">
        <f t="shared" ref="L36" si="85">100*J36/K36</f>
        <v>10.342091266269215</v>
      </c>
      <c r="M36" s="52"/>
      <c r="N36" s="51"/>
      <c r="O36" s="51"/>
      <c r="P36" s="51"/>
      <c r="Q36" s="49"/>
      <c r="R36" s="50"/>
      <c r="S36" s="51">
        <v>0.48480000000000001</v>
      </c>
      <c r="T36" s="51">
        <v>142.19999999999999</v>
      </c>
      <c r="U36" s="51">
        <f t="shared" si="81"/>
        <v>3.4092827004219414E-3</v>
      </c>
      <c r="V36" s="51" t="s">
        <v>59</v>
      </c>
      <c r="W36" s="51" t="s">
        <v>60</v>
      </c>
      <c r="X36" s="51">
        <v>4.0000000000000002E-4</v>
      </c>
      <c r="Y36" s="51">
        <v>146.22999999999999</v>
      </c>
      <c r="Z36" s="53">
        <f t="shared" si="82"/>
        <v>2.7354168091362927E-6</v>
      </c>
      <c r="AA36" s="51">
        <f t="shared" ref="AA36" si="86">Z35+Z36+U36</f>
        <v>3.4154373882424979E-3</v>
      </c>
      <c r="AB36" s="52">
        <f t="shared" ref="AB36" si="87">100*Z36/AA36</f>
        <v>8.008979519146954E-2</v>
      </c>
      <c r="AC36" s="52"/>
      <c r="AD36" s="51"/>
      <c r="AE36" s="51"/>
      <c r="AF36" s="51"/>
      <c r="AH36" s="31">
        <v>240</v>
      </c>
      <c r="AI36" s="9">
        <v>21.344932854606217</v>
      </c>
      <c r="AJ36" s="32">
        <v>0.29363574869454956</v>
      </c>
    </row>
    <row r="37" spans="1:51" ht="18">
      <c r="A37" s="49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2"/>
      <c r="M37" s="52">
        <f t="shared" ref="M37" si="88">L35+L36</f>
        <v>14.999420105050323</v>
      </c>
      <c r="N37" s="51"/>
      <c r="O37" s="51"/>
      <c r="P37" s="51"/>
      <c r="Q37" s="49"/>
      <c r="R37" s="51"/>
      <c r="S37" s="51"/>
      <c r="T37" s="51"/>
      <c r="U37" s="51"/>
      <c r="V37" s="51"/>
      <c r="W37" s="51"/>
      <c r="X37" s="51"/>
      <c r="Y37" s="51"/>
      <c r="Z37" s="53"/>
      <c r="AA37" s="51"/>
      <c r="AB37" s="52"/>
      <c r="AC37" s="52">
        <f t="shared" ref="AC37" si="89">AB35+AB36</f>
        <v>0.18020203918080646</v>
      </c>
      <c r="AD37" s="51"/>
      <c r="AE37" s="51"/>
      <c r="AF37" s="51"/>
      <c r="AH37" s="31">
        <v>270</v>
      </c>
      <c r="AI37" s="9">
        <v>29.847958465051402</v>
      </c>
      <c r="AJ37" s="32">
        <v>0.32417667218283752</v>
      </c>
    </row>
    <row r="38" spans="1:51" ht="18">
      <c r="A38" s="49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2"/>
      <c r="M38" s="52"/>
      <c r="N38" s="51"/>
      <c r="O38" s="51"/>
      <c r="P38" s="51"/>
      <c r="Q38" s="49"/>
      <c r="R38" s="51"/>
      <c r="S38" s="51"/>
      <c r="T38" s="51"/>
      <c r="U38" s="51"/>
      <c r="V38" s="51"/>
      <c r="W38" s="51"/>
      <c r="X38" s="51"/>
      <c r="Y38" s="51"/>
      <c r="Z38" s="53"/>
      <c r="AA38" s="51"/>
      <c r="AB38" s="52"/>
      <c r="AC38" s="52"/>
      <c r="AD38" s="51"/>
      <c r="AE38" s="51"/>
      <c r="AF38" s="51"/>
      <c r="AH38" s="31">
        <v>300</v>
      </c>
      <c r="AI38" s="9">
        <v>34.245637795504877</v>
      </c>
      <c r="AJ38" s="32">
        <v>0.39024577662545812</v>
      </c>
    </row>
    <row r="39" spans="1:51">
      <c r="A39" s="49">
        <v>10</v>
      </c>
      <c r="B39" s="51" t="s">
        <v>18</v>
      </c>
      <c r="C39" s="51">
        <v>8.8800000000000004E-2</v>
      </c>
      <c r="D39" s="51">
        <v>184.26</v>
      </c>
      <c r="E39" s="51">
        <f t="shared" ref="E39:E40" si="90">C39/D39</f>
        <v>4.8192771084337353E-4</v>
      </c>
      <c r="F39" s="51" t="s">
        <v>21</v>
      </c>
      <c r="G39" s="51" t="s">
        <v>20</v>
      </c>
      <c r="H39" s="51">
        <v>1.5E-3</v>
      </c>
      <c r="I39" s="51">
        <v>154.20779999999999</v>
      </c>
      <c r="J39" s="51">
        <f t="shared" ref="J39:J40" si="91">H39/I39</f>
        <v>9.7271344251069018E-6</v>
      </c>
      <c r="K39" s="51"/>
      <c r="L39" s="52">
        <f t="shared" ref="L39" si="92">100*J39/K40</f>
        <v>1.8832434925849155</v>
      </c>
      <c r="M39" s="52"/>
      <c r="N39" s="51"/>
      <c r="O39" s="51"/>
      <c r="P39" s="51"/>
      <c r="Q39" s="49">
        <v>10</v>
      </c>
      <c r="R39" s="50" t="s">
        <v>57</v>
      </c>
      <c r="S39" s="51">
        <v>0.34289999999999998</v>
      </c>
      <c r="T39" s="51">
        <v>142.19999999999999</v>
      </c>
      <c r="U39" s="51">
        <f t="shared" ref="U39:U40" si="93">S39/T39</f>
        <v>2.4113924050632911E-3</v>
      </c>
      <c r="V39" s="51" t="s">
        <v>58</v>
      </c>
      <c r="W39" s="51" t="s">
        <v>60</v>
      </c>
      <c r="X39" s="51">
        <v>4.0000000000000002E-4</v>
      </c>
      <c r="Y39" s="51">
        <v>146.22999999999999</v>
      </c>
      <c r="Z39" s="53">
        <f t="shared" ref="Z39:Z40" si="94">X39/Y39</f>
        <v>2.7354168091362927E-6</v>
      </c>
      <c r="AA39" s="51"/>
      <c r="AB39" s="52">
        <f t="shared" ref="AB39" si="95">100*Z39/AA40</f>
        <v>0.11321248855559676</v>
      </c>
      <c r="AC39" s="52"/>
      <c r="AD39" s="51"/>
      <c r="AE39" s="51"/>
      <c r="AF39" s="51"/>
    </row>
    <row r="40" spans="1:51">
      <c r="A40" s="49"/>
      <c r="B40" s="56"/>
      <c r="C40" s="51">
        <v>8.8800000000000004E-2</v>
      </c>
      <c r="D40" s="51">
        <v>185.26</v>
      </c>
      <c r="E40" s="51">
        <f t="shared" si="90"/>
        <v>4.7932635215372992E-4</v>
      </c>
      <c r="F40" s="51" t="s">
        <v>19</v>
      </c>
      <c r="G40" s="51" t="s">
        <v>23</v>
      </c>
      <c r="H40" s="51">
        <v>4.4000000000000003E-3</v>
      </c>
      <c r="I40" s="51">
        <v>160.25543999999999</v>
      </c>
      <c r="J40" s="51">
        <f t="shared" si="91"/>
        <v>2.7456166230612828E-5</v>
      </c>
      <c r="K40" s="51">
        <f t="shared" ref="K40" si="96">J39+J40+E40</f>
        <v>5.1650965280944968E-4</v>
      </c>
      <c r="L40" s="52">
        <f t="shared" ref="L40" si="97">100*J40/K40</f>
        <v>5.3157121229527018</v>
      </c>
      <c r="M40" s="52"/>
      <c r="N40" s="51"/>
      <c r="O40" s="51"/>
      <c r="P40" s="51"/>
      <c r="Q40" s="49"/>
      <c r="R40" s="50"/>
      <c r="S40" s="51">
        <v>0.34289999999999998</v>
      </c>
      <c r="T40" s="51">
        <v>142.19999999999999</v>
      </c>
      <c r="U40" s="51">
        <f t="shared" si="93"/>
        <v>2.4113924050632911E-3</v>
      </c>
      <c r="V40" s="51" t="s">
        <v>59</v>
      </c>
      <c r="W40" s="51" t="s">
        <v>60</v>
      </c>
      <c r="X40" s="51">
        <v>2.9999999999999997E-4</v>
      </c>
      <c r="Y40" s="51">
        <v>146.22999999999999</v>
      </c>
      <c r="Z40" s="53">
        <f t="shared" si="94"/>
        <v>2.051562606852219E-6</v>
      </c>
      <c r="AA40" s="51">
        <f t="shared" ref="AA40" si="98">Z39+Z40+U40</f>
        <v>2.4161793844792796E-3</v>
      </c>
      <c r="AB40" s="52">
        <f t="shared" ref="AB40" si="99">100*Z40/AA40</f>
        <v>8.4909366416697551E-2</v>
      </c>
      <c r="AC40" s="52"/>
      <c r="AD40" s="51"/>
      <c r="AE40" s="51"/>
      <c r="AF40" s="51"/>
    </row>
    <row r="41" spans="1:51">
      <c r="A41" s="49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2"/>
      <c r="M41" s="52">
        <f t="shared" ref="M41" si="100">L39+L40</f>
        <v>7.1989556155376171</v>
      </c>
      <c r="N41" s="51"/>
      <c r="O41" s="51"/>
      <c r="P41" s="51"/>
      <c r="Q41" s="49"/>
      <c r="R41" s="51"/>
      <c r="S41" s="51"/>
      <c r="T41" s="51"/>
      <c r="U41" s="51"/>
      <c r="V41" s="51"/>
      <c r="W41" s="51"/>
      <c r="X41" s="51"/>
      <c r="Y41" s="51"/>
      <c r="Z41" s="53"/>
      <c r="AA41" s="51"/>
      <c r="AB41" s="52"/>
      <c r="AC41" s="52">
        <f t="shared" ref="AC41" si="101">AB39+AB40</f>
        <v>0.19812185497229431</v>
      </c>
      <c r="AD41" s="51"/>
      <c r="AE41" s="51"/>
      <c r="AF41" s="51"/>
    </row>
    <row r="42" spans="1:51">
      <c r="A42" s="49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2"/>
      <c r="M42" s="52"/>
      <c r="N42" s="51"/>
      <c r="O42" s="51"/>
      <c r="P42" s="51"/>
      <c r="Q42" s="49"/>
      <c r="R42" s="51"/>
      <c r="S42" s="51"/>
      <c r="T42" s="51"/>
      <c r="U42" s="51"/>
      <c r="V42" s="51"/>
      <c r="W42" s="51"/>
      <c r="X42" s="51"/>
      <c r="Y42" s="51"/>
      <c r="Z42" s="53"/>
      <c r="AA42" s="51"/>
      <c r="AB42" s="54"/>
      <c r="AC42" s="54"/>
      <c r="AD42" s="51"/>
      <c r="AE42" s="51"/>
      <c r="AF42" s="51"/>
      <c r="AS42" s="1" t="s">
        <v>70</v>
      </c>
    </row>
    <row r="43" spans="1:51" ht="21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57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H43" s="39">
        <v>3</v>
      </c>
      <c r="AI43" s="28" t="s">
        <v>67</v>
      </c>
      <c r="AJ43" s="28" t="s">
        <v>68</v>
      </c>
      <c r="AY43" s="1" t="s">
        <v>71</v>
      </c>
    </row>
    <row r="44" spans="1:51" ht="18">
      <c r="A44" s="43" t="s">
        <v>1</v>
      </c>
      <c r="B44" s="44"/>
      <c r="C44" s="44"/>
      <c r="D44" s="45"/>
      <c r="E44" s="45"/>
      <c r="F44" s="45"/>
      <c r="G44" s="45"/>
      <c r="H44" s="45"/>
      <c r="I44" s="45"/>
      <c r="J44" s="45"/>
      <c r="K44" s="46"/>
      <c r="L44" s="45"/>
      <c r="M44" s="57"/>
      <c r="N44" s="45"/>
      <c r="O44" s="45"/>
      <c r="P44" s="45"/>
      <c r="Q44" s="47">
        <v>0.5</v>
      </c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H44" s="31">
        <v>30</v>
      </c>
      <c r="AI44" s="9">
        <v>100.00000000000001</v>
      </c>
      <c r="AJ44" s="32">
        <v>0.66254991139443264</v>
      </c>
    </row>
    <row r="45" spans="1:51" ht="18">
      <c r="A45" s="48" t="s">
        <v>5</v>
      </c>
      <c r="B45" s="48" t="s">
        <v>6</v>
      </c>
      <c r="C45" s="48" t="s">
        <v>7</v>
      </c>
      <c r="D45" s="48" t="s">
        <v>8</v>
      </c>
      <c r="E45" s="48" t="s">
        <v>9</v>
      </c>
      <c r="F45" s="48" t="s">
        <v>10</v>
      </c>
      <c r="G45" s="48" t="s">
        <v>11</v>
      </c>
      <c r="H45" s="48" t="s">
        <v>12</v>
      </c>
      <c r="I45" s="48" t="s">
        <v>13</v>
      </c>
      <c r="J45" s="48" t="s">
        <v>9</v>
      </c>
      <c r="K45" s="48" t="s">
        <v>14</v>
      </c>
      <c r="L45" s="48" t="s">
        <v>15</v>
      </c>
      <c r="M45" s="58" t="s">
        <v>16</v>
      </c>
      <c r="N45" s="48" t="s">
        <v>52</v>
      </c>
      <c r="O45" s="48" t="s">
        <v>48</v>
      </c>
      <c r="P45" s="48" t="s">
        <v>47</v>
      </c>
      <c r="Q45" s="48" t="s">
        <v>5</v>
      </c>
      <c r="R45" s="48" t="s">
        <v>6</v>
      </c>
      <c r="S45" s="48" t="s">
        <v>7</v>
      </c>
      <c r="T45" s="48" t="s">
        <v>8</v>
      </c>
      <c r="U45" s="48" t="s">
        <v>9</v>
      </c>
      <c r="V45" s="48" t="s">
        <v>10</v>
      </c>
      <c r="W45" s="48" t="s">
        <v>11</v>
      </c>
      <c r="X45" s="48" t="s">
        <v>12</v>
      </c>
      <c r="Y45" s="48" t="s">
        <v>13</v>
      </c>
      <c r="Z45" s="48" t="s">
        <v>9</v>
      </c>
      <c r="AA45" s="48" t="s">
        <v>14</v>
      </c>
      <c r="AB45" s="48" t="s">
        <v>15</v>
      </c>
      <c r="AC45" s="48" t="s">
        <v>16</v>
      </c>
      <c r="AD45" s="48" t="s">
        <v>52</v>
      </c>
      <c r="AE45" s="48" t="s">
        <v>62</v>
      </c>
      <c r="AF45" s="48" t="s">
        <v>61</v>
      </c>
      <c r="AH45" s="31">
        <v>60</v>
      </c>
      <c r="AI45" s="9">
        <v>30.681408135202496</v>
      </c>
      <c r="AJ45" s="32">
        <v>0.18810300107623487</v>
      </c>
    </row>
    <row r="46" spans="1:51" ht="18">
      <c r="A46" s="49">
        <v>1</v>
      </c>
      <c r="B46" s="50" t="s">
        <v>18</v>
      </c>
      <c r="C46" s="51">
        <v>2.0000000000000001E-4</v>
      </c>
      <c r="D46" s="51">
        <v>184.26</v>
      </c>
      <c r="E46" s="51">
        <f>C46/D46</f>
        <v>1.0854227721697603E-6</v>
      </c>
      <c r="F46" s="51" t="s">
        <v>21</v>
      </c>
      <c r="G46" s="51" t="s">
        <v>20</v>
      </c>
      <c r="H46" s="51">
        <v>6.4699999999999994E-2</v>
      </c>
      <c r="I46" s="51">
        <v>154.20779999999999</v>
      </c>
      <c r="J46" s="51">
        <f>H46/I46</f>
        <v>4.1956373153627765E-4</v>
      </c>
      <c r="K46" s="51"/>
      <c r="L46" s="52">
        <f>100*J46/K47</f>
        <v>93.50040409658061</v>
      </c>
      <c r="M46" s="52"/>
      <c r="N46" s="51" t="s">
        <v>53</v>
      </c>
      <c r="O46" s="51">
        <f>N47*100/N64</f>
        <v>74.895003655467022</v>
      </c>
      <c r="P46" s="51">
        <f>N57*100/N64</f>
        <v>25.104996344532982</v>
      </c>
      <c r="Q46" s="49">
        <v>1</v>
      </c>
      <c r="R46" s="50" t="s">
        <v>57</v>
      </c>
      <c r="S46" s="51">
        <v>3.15E-2</v>
      </c>
      <c r="T46" s="51">
        <v>142.19999999999999</v>
      </c>
      <c r="U46" s="51">
        <f>S46/T46</f>
        <v>2.2151898734177217E-4</v>
      </c>
      <c r="V46" s="51" t="s">
        <v>58</v>
      </c>
      <c r="W46" s="51" t="s">
        <v>60</v>
      </c>
      <c r="X46" s="51">
        <v>2.0000000000000001E-4</v>
      </c>
      <c r="Y46" s="51">
        <v>146.22999999999999</v>
      </c>
      <c r="Z46" s="53">
        <f>X46/Y46</f>
        <v>1.3677084045681463E-6</v>
      </c>
      <c r="AA46" s="51"/>
      <c r="AB46" s="52">
        <f>100*Z46/AA47</f>
        <v>0.53486344902294336</v>
      </c>
      <c r="AC46" s="52"/>
      <c r="AD46" s="51" t="s">
        <v>58</v>
      </c>
      <c r="AE46" s="51">
        <f>AD47*100/AD64</f>
        <v>13.181818181818182</v>
      </c>
      <c r="AF46" s="51">
        <f>AD57*100/AD64</f>
        <v>86.818181818181813</v>
      </c>
      <c r="AH46" s="31">
        <v>90</v>
      </c>
      <c r="AI46" s="9">
        <v>2.6657425891336137</v>
      </c>
      <c r="AJ46" s="32">
        <v>0.15825619039621977</v>
      </c>
    </row>
    <row r="47" spans="1:51" ht="18">
      <c r="A47" s="49"/>
      <c r="B47" s="55"/>
      <c r="C47" s="51">
        <v>2.0000000000000001E-4</v>
      </c>
      <c r="D47" s="51">
        <v>184.26</v>
      </c>
      <c r="E47" s="51">
        <f>C47/D47</f>
        <v>1.0854227721697603E-6</v>
      </c>
      <c r="F47" s="51" t="s">
        <v>19</v>
      </c>
      <c r="G47" s="51" t="s">
        <v>22</v>
      </c>
      <c r="H47" s="51">
        <v>4.4999999999999997E-3</v>
      </c>
      <c r="I47" s="51">
        <v>160.25543999999999</v>
      </c>
      <c r="J47" s="51">
        <f>H47/I47</f>
        <v>2.8080170008581298E-5</v>
      </c>
      <c r="K47" s="51">
        <f>J46+J47+E47</f>
        <v>4.4872932431702872E-4</v>
      </c>
      <c r="L47" s="52">
        <f>100*J47/K47</f>
        <v>6.2577078178074599</v>
      </c>
      <c r="M47" s="52"/>
      <c r="N47" s="51">
        <f>SUM(J46,J50,J54,J58,J62,J66,J70,J74,J78,J82)</f>
        <v>6.4782715271211944E-4</v>
      </c>
      <c r="O47" s="51"/>
      <c r="P47" s="51"/>
      <c r="Q47" s="49"/>
      <c r="R47" s="50"/>
      <c r="S47" s="51">
        <v>3.15E-2</v>
      </c>
      <c r="T47" s="51">
        <v>142.19999999999999</v>
      </c>
      <c r="U47" s="51">
        <f>S47/T47</f>
        <v>2.2151898734177217E-4</v>
      </c>
      <c r="V47" s="51" t="s">
        <v>59</v>
      </c>
      <c r="W47" s="51" t="s">
        <v>60</v>
      </c>
      <c r="X47" s="51">
        <v>4.7999999999999996E-3</v>
      </c>
      <c r="Y47" s="51">
        <v>146.22999999999999</v>
      </c>
      <c r="Z47" s="53">
        <f>X47/Y47</f>
        <v>3.2825001709635504E-5</v>
      </c>
      <c r="AA47" s="51">
        <f>Z46+Z47+U47</f>
        <v>2.5571169745597583E-4</v>
      </c>
      <c r="AB47" s="52">
        <f>100*Z47/AA47</f>
        <v>12.836722776550637</v>
      </c>
      <c r="AC47" s="52"/>
      <c r="AD47" s="51">
        <f>SUM(Z46,Z50,Z54,Z58,Z62,Z66,Z70,Z74,Z78,Z82)</f>
        <v>1.9831771866238118E-5</v>
      </c>
      <c r="AE47" s="51"/>
      <c r="AF47" s="51"/>
      <c r="AH47" s="31">
        <v>120</v>
      </c>
      <c r="AI47" s="9">
        <v>9.1526491875480502</v>
      </c>
      <c r="AJ47" s="32">
        <v>0</v>
      </c>
    </row>
    <row r="48" spans="1:51" ht="18">
      <c r="A48" s="49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2"/>
      <c r="M48" s="52">
        <f>L46+L47</f>
        <v>99.758111914388067</v>
      </c>
      <c r="N48" s="51"/>
      <c r="O48" s="51"/>
      <c r="P48" s="51"/>
      <c r="Q48" s="49"/>
      <c r="R48" s="51"/>
      <c r="S48" s="51"/>
      <c r="T48" s="51"/>
      <c r="U48" s="51"/>
      <c r="V48" s="51"/>
      <c r="W48" s="51"/>
      <c r="X48" s="51"/>
      <c r="Y48" s="51"/>
      <c r="Z48" s="53"/>
      <c r="AA48" s="51"/>
      <c r="AB48" s="52"/>
      <c r="AC48" s="52">
        <f>AB46+AB47</f>
        <v>13.37158622557358</v>
      </c>
      <c r="AD48" s="51"/>
      <c r="AE48" s="51"/>
      <c r="AF48" s="51"/>
      <c r="AH48" s="31">
        <v>150</v>
      </c>
      <c r="AI48" s="9">
        <v>18.560114131240567</v>
      </c>
      <c r="AJ48" s="32">
        <v>0</v>
      </c>
    </row>
    <row r="49" spans="1:36" ht="18">
      <c r="A49" s="49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2"/>
      <c r="M49" s="52"/>
      <c r="N49" s="51"/>
      <c r="O49" s="51"/>
      <c r="P49" s="51"/>
      <c r="Q49" s="49"/>
      <c r="R49" s="51"/>
      <c r="S49" s="51"/>
      <c r="T49" s="51"/>
      <c r="U49" s="51"/>
      <c r="V49" s="51"/>
      <c r="W49" s="51"/>
      <c r="X49" s="51"/>
      <c r="Y49" s="51"/>
      <c r="Z49" s="53"/>
      <c r="AA49" s="51"/>
      <c r="AB49" s="52"/>
      <c r="AC49" s="52"/>
      <c r="AD49" s="51"/>
      <c r="AE49" s="51"/>
      <c r="AF49" s="51"/>
      <c r="AH49" s="31">
        <v>180</v>
      </c>
      <c r="AI49" s="9">
        <v>11.15408573224267</v>
      </c>
      <c r="AJ49" s="32">
        <v>0</v>
      </c>
    </row>
    <row r="50" spans="1:36" ht="18">
      <c r="A50" s="49">
        <v>2</v>
      </c>
      <c r="B50" s="51" t="s">
        <v>18</v>
      </c>
      <c r="C50" s="51">
        <v>9.4200000000000006E-2</v>
      </c>
      <c r="D50" s="51">
        <v>184.26</v>
      </c>
      <c r="E50" s="51">
        <f>C50/D50</f>
        <v>5.1123412569195712E-4</v>
      </c>
      <c r="F50" s="51" t="s">
        <v>21</v>
      </c>
      <c r="G50" s="51" t="s">
        <v>20</v>
      </c>
      <c r="H50" s="51">
        <v>1.34E-2</v>
      </c>
      <c r="I50" s="51">
        <v>154.20779999999999</v>
      </c>
      <c r="J50" s="51">
        <f>H50/I50</f>
        <v>8.6895734197621659E-5</v>
      </c>
      <c r="K50" s="51"/>
      <c r="L50" s="52">
        <f t="shared" ref="L50" si="102">100*J50/K51</f>
        <v>14.304061981770706</v>
      </c>
      <c r="M50" s="52"/>
      <c r="N50" s="51"/>
      <c r="O50" s="51"/>
      <c r="P50" s="51"/>
      <c r="Q50" s="49">
        <v>2</v>
      </c>
      <c r="R50" s="50" t="s">
        <v>57</v>
      </c>
      <c r="S50" s="51">
        <v>2.5000000000000001E-2</v>
      </c>
      <c r="T50" s="51">
        <v>142.19999999999999</v>
      </c>
      <c r="U50" s="51">
        <f>S50/T50</f>
        <v>1.7580872011251761E-4</v>
      </c>
      <c r="V50" s="51" t="s">
        <v>58</v>
      </c>
      <c r="W50" s="51" t="s">
        <v>60</v>
      </c>
      <c r="X50" s="51">
        <v>0</v>
      </c>
      <c r="Y50" s="51">
        <v>146.22999999999999</v>
      </c>
      <c r="Z50" s="53">
        <f>X50/Y50</f>
        <v>0</v>
      </c>
      <c r="AA50" s="51"/>
      <c r="AB50" s="52">
        <f t="shared" ref="AB50" si="103">100*Z50/AA51</f>
        <v>0</v>
      </c>
      <c r="AC50" s="52"/>
      <c r="AD50" s="51"/>
      <c r="AE50" s="51"/>
      <c r="AF50" s="51"/>
      <c r="AH50" s="31">
        <v>210</v>
      </c>
      <c r="AI50" s="9">
        <v>17.666015723692983</v>
      </c>
      <c r="AJ50" s="32">
        <v>0</v>
      </c>
    </row>
    <row r="51" spans="1:36" ht="18">
      <c r="A51" s="49"/>
      <c r="B51" s="56"/>
      <c r="C51" s="51">
        <v>9.4200000000000006E-2</v>
      </c>
      <c r="D51" s="51">
        <v>184.26</v>
      </c>
      <c r="E51" s="51">
        <f t="shared" ref="E51" si="104">C51/D51</f>
        <v>5.1123412569195712E-4</v>
      </c>
      <c r="F51" s="51" t="s">
        <v>19</v>
      </c>
      <c r="G51" s="51" t="s">
        <v>23</v>
      </c>
      <c r="H51" s="51">
        <v>1.5E-3</v>
      </c>
      <c r="I51" s="51">
        <v>160.25543999999999</v>
      </c>
      <c r="J51" s="51">
        <f>H51/I51</f>
        <v>9.3600566695270999E-6</v>
      </c>
      <c r="K51" s="51">
        <f t="shared" ref="K51" si="105">J50+J51+E51</f>
        <v>6.0748991655910586E-4</v>
      </c>
      <c r="L51" s="52">
        <f t="shared" ref="L51" si="106">100*J51/K51</f>
        <v>1.5407756432474731</v>
      </c>
      <c r="M51" s="52"/>
      <c r="N51" s="51"/>
      <c r="O51" s="51"/>
      <c r="P51" s="51"/>
      <c r="Q51" s="49"/>
      <c r="R51" s="50"/>
      <c r="S51" s="51">
        <v>2.5000000000000001E-2</v>
      </c>
      <c r="T51" s="51">
        <v>142.19999999999999</v>
      </c>
      <c r="U51" s="51">
        <f t="shared" ref="U51" si="107">S51/T51</f>
        <v>1.7580872011251761E-4</v>
      </c>
      <c r="V51" s="51" t="s">
        <v>59</v>
      </c>
      <c r="W51" s="51" t="s">
        <v>60</v>
      </c>
      <c r="X51" s="51">
        <v>2.8E-3</v>
      </c>
      <c r="Y51" s="51">
        <v>146.22999999999999</v>
      </c>
      <c r="Z51" s="53">
        <f>X51/Y51</f>
        <v>1.9147917663954047E-5</v>
      </c>
      <c r="AA51" s="51">
        <f t="shared" ref="AA51" si="108">Z50+Z51+U51</f>
        <v>1.9495663777647164E-4</v>
      </c>
      <c r="AB51" s="52">
        <f t="shared" ref="AB51" si="109">100*Z51/AA51</f>
        <v>9.8216289952169635</v>
      </c>
      <c r="AC51" s="52"/>
      <c r="AD51" s="51"/>
      <c r="AE51" s="51"/>
      <c r="AF51" s="51"/>
      <c r="AH51" s="31">
        <v>240</v>
      </c>
      <c r="AI51" s="9">
        <v>39.691939357522472</v>
      </c>
      <c r="AJ51" s="32">
        <v>0</v>
      </c>
    </row>
    <row r="52" spans="1:36" ht="18">
      <c r="A52" s="49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2"/>
      <c r="M52" s="52">
        <f t="shared" ref="M52" si="110">L50+L51</f>
        <v>15.844837625018179</v>
      </c>
      <c r="N52" s="51"/>
      <c r="O52" s="51"/>
      <c r="P52" s="51"/>
      <c r="Q52" s="49"/>
      <c r="R52" s="51"/>
      <c r="S52" s="51"/>
      <c r="T52" s="51"/>
      <c r="U52" s="51"/>
      <c r="V52" s="51"/>
      <c r="W52" s="51"/>
      <c r="X52" s="51"/>
      <c r="Y52" s="51"/>
      <c r="Z52" s="53"/>
      <c r="AA52" s="51"/>
      <c r="AB52" s="52"/>
      <c r="AC52" s="52">
        <f t="shared" ref="AC52" si="111">AB50+AB51</f>
        <v>9.8216289952169635</v>
      </c>
      <c r="AD52" s="51"/>
      <c r="AE52" s="51"/>
      <c r="AF52" s="51"/>
      <c r="AH52" s="31">
        <v>270</v>
      </c>
      <c r="AI52" s="9">
        <v>4.3054653099037754</v>
      </c>
      <c r="AJ52" s="32">
        <v>0</v>
      </c>
    </row>
    <row r="53" spans="1:36" ht="18">
      <c r="A53" s="49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2"/>
      <c r="M53" s="52"/>
      <c r="N53" s="51"/>
      <c r="O53" s="51"/>
      <c r="P53" s="51"/>
      <c r="Q53" s="49"/>
      <c r="R53" s="51"/>
      <c r="S53" s="51"/>
      <c r="T53" s="51"/>
      <c r="U53" s="51"/>
      <c r="V53" s="51"/>
      <c r="W53" s="51"/>
      <c r="X53" s="51"/>
      <c r="Y53" s="51"/>
      <c r="Z53" s="53"/>
      <c r="AA53" s="51"/>
      <c r="AB53" s="52"/>
      <c r="AC53" s="52"/>
      <c r="AD53" s="51"/>
      <c r="AE53" s="51"/>
      <c r="AF53" s="51"/>
      <c r="AH53" s="31">
        <v>300</v>
      </c>
      <c r="AI53" s="9">
        <v>19.447361218811896</v>
      </c>
      <c r="AJ53" s="32">
        <v>0.35781430715726248</v>
      </c>
    </row>
    <row r="54" spans="1:36">
      <c r="A54" s="49">
        <v>3</v>
      </c>
      <c r="B54" s="51" t="s">
        <v>18</v>
      </c>
      <c r="C54" s="51">
        <v>2.2800000000000001E-2</v>
      </c>
      <c r="D54" s="51">
        <v>184.26</v>
      </c>
      <c r="E54" s="51">
        <f t="shared" ref="E54:E55" si="112">C54/D54</f>
        <v>1.2373819602735266E-4</v>
      </c>
      <c r="F54" s="51" t="s">
        <v>21</v>
      </c>
      <c r="G54" s="51" t="s">
        <v>20</v>
      </c>
      <c r="H54" s="51">
        <v>4.7999999999999996E-3</v>
      </c>
      <c r="I54" s="51">
        <v>154.20779999999999</v>
      </c>
      <c r="J54" s="51">
        <f>H54/I54</f>
        <v>3.112683016034208E-5</v>
      </c>
      <c r="K54" s="51"/>
      <c r="L54" s="52">
        <f t="shared" ref="L54" si="113">100*J54/K55</f>
        <v>18.882015542631123</v>
      </c>
      <c r="M54" s="52"/>
      <c r="N54" s="51"/>
      <c r="O54" s="51"/>
      <c r="P54" s="51"/>
      <c r="Q54" s="49">
        <v>3</v>
      </c>
      <c r="R54" s="50" t="s">
        <v>57</v>
      </c>
      <c r="S54" s="51">
        <v>4.65E-2</v>
      </c>
      <c r="T54" s="51">
        <v>142.19999999999999</v>
      </c>
      <c r="U54" s="51">
        <f>S54/T54</f>
        <v>3.2700421940928272E-4</v>
      </c>
      <c r="V54" s="51" t="s">
        <v>58</v>
      </c>
      <c r="W54" s="51" t="s">
        <v>60</v>
      </c>
      <c r="X54" s="51">
        <v>0</v>
      </c>
      <c r="Y54" s="51">
        <v>146.22999999999999</v>
      </c>
      <c r="Z54" s="53">
        <f>X54/Y54</f>
        <v>0</v>
      </c>
      <c r="AA54" s="51"/>
      <c r="AB54" s="52">
        <f t="shared" ref="AB54" si="114">100*Z54/AA55</f>
        <v>0</v>
      </c>
      <c r="AC54" s="52"/>
      <c r="AD54" s="51"/>
      <c r="AE54" s="51"/>
      <c r="AF54" s="51"/>
    </row>
    <row r="55" spans="1:36">
      <c r="A55" s="49"/>
      <c r="B55" s="56"/>
      <c r="C55" s="51">
        <v>2.2800000000000001E-2</v>
      </c>
      <c r="D55" s="51">
        <v>184.26</v>
      </c>
      <c r="E55" s="51">
        <f t="shared" si="112"/>
        <v>1.2373819602735266E-4</v>
      </c>
      <c r="F55" s="51" t="s">
        <v>19</v>
      </c>
      <c r="G55" s="51" t="s">
        <v>23</v>
      </c>
      <c r="H55" s="51">
        <v>1.6000000000000001E-3</v>
      </c>
      <c r="I55" s="51">
        <v>160.25543999999999</v>
      </c>
      <c r="J55" s="51">
        <f t="shared" ref="J55" si="115">H55/I55</f>
        <v>9.9840604474955736E-6</v>
      </c>
      <c r="K55" s="51">
        <f t="shared" ref="K55" si="116">J54+J55+E55</f>
        <v>1.6484908663519032E-4</v>
      </c>
      <c r="L55" s="52">
        <f t="shared" ref="L55" si="117">100*J55/K55</f>
        <v>6.0564851472851764</v>
      </c>
      <c r="M55" s="52"/>
      <c r="N55" s="51"/>
      <c r="O55" s="51"/>
      <c r="P55" s="51"/>
      <c r="Q55" s="49"/>
      <c r="R55" s="50"/>
      <c r="S55" s="51">
        <v>4.65E-2</v>
      </c>
      <c r="T55" s="51">
        <v>142.19999999999999</v>
      </c>
      <c r="U55" s="51">
        <f t="shared" ref="U55" si="118">S55/T55</f>
        <v>3.2700421940928272E-4</v>
      </c>
      <c r="V55" s="51" t="s">
        <v>59</v>
      </c>
      <c r="W55" s="51" t="s">
        <v>60</v>
      </c>
      <c r="X55" s="51">
        <v>2.7000000000000001E-3</v>
      </c>
      <c r="Y55" s="51">
        <v>146.22999999999999</v>
      </c>
      <c r="Z55" s="53">
        <f t="shared" ref="Z55" si="119">X55/Y55</f>
        <v>1.8464063461669975E-5</v>
      </c>
      <c r="AA55" s="51">
        <f>Z54+Z55+U55</f>
        <v>3.4546828287095272E-4</v>
      </c>
      <c r="AB55" s="52">
        <f t="shared" ref="AB55" si="120">100*Z55/AA55</f>
        <v>5.3446479393788797</v>
      </c>
      <c r="AC55" s="52"/>
      <c r="AD55" s="51"/>
      <c r="AE55" s="51"/>
      <c r="AF55" s="51"/>
    </row>
    <row r="56" spans="1:36">
      <c r="A56" s="49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2"/>
      <c r="M56" s="52">
        <f t="shared" ref="M56" si="121">L54+L55</f>
        <v>24.9385006899163</v>
      </c>
      <c r="N56" s="51" t="s">
        <v>54</v>
      </c>
      <c r="O56" s="51"/>
      <c r="P56" s="51"/>
      <c r="Q56" s="49"/>
      <c r="R56" s="51"/>
      <c r="S56" s="51"/>
      <c r="T56" s="51"/>
      <c r="U56" s="51"/>
      <c r="V56" s="51"/>
      <c r="W56" s="51"/>
      <c r="X56" s="51"/>
      <c r="Y56" s="51"/>
      <c r="Z56" s="53"/>
      <c r="AA56" s="51"/>
      <c r="AB56" s="52"/>
      <c r="AC56" s="52">
        <f t="shared" ref="AC56" si="122">AB54+AB55</f>
        <v>5.3446479393788797</v>
      </c>
      <c r="AD56" s="51" t="s">
        <v>59</v>
      </c>
      <c r="AE56" s="51"/>
      <c r="AF56" s="51"/>
    </row>
    <row r="57" spans="1:36">
      <c r="A57" s="49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2"/>
      <c r="M57" s="52"/>
      <c r="N57" s="51">
        <f>SUM(J47,J51,J55,J59,J63,J67,J71,J75,J79,J83)</f>
        <v>2.1715331473302874E-4</v>
      </c>
      <c r="O57" s="51"/>
      <c r="P57" s="51"/>
      <c r="Q57" s="49"/>
      <c r="R57" s="51"/>
      <c r="S57" s="51"/>
      <c r="T57" s="51"/>
      <c r="U57" s="51"/>
      <c r="V57" s="51"/>
      <c r="W57" s="51"/>
      <c r="X57" s="51"/>
      <c r="Y57" s="51"/>
      <c r="Z57" s="53"/>
      <c r="AA57" s="51"/>
      <c r="AB57" s="52"/>
      <c r="AC57" s="52"/>
      <c r="AD57" s="51">
        <f>SUM(Z47,Z51,Z55,Z59,Z63,Z67,Z71,Z75,Z79,Z83)</f>
        <v>1.3061615263625795E-4</v>
      </c>
      <c r="AE57" s="51"/>
      <c r="AF57" s="51"/>
    </row>
    <row r="58" spans="1:36">
      <c r="A58" s="49">
        <v>4</v>
      </c>
      <c r="B58" s="51" t="s">
        <v>18</v>
      </c>
      <c r="C58" s="51">
        <v>1.4500000000000001E-2</v>
      </c>
      <c r="D58" s="51">
        <v>184.26</v>
      </c>
      <c r="E58" s="51">
        <f t="shared" ref="E58:E59" si="123">C58/D58</f>
        <v>7.8693150982307616E-5</v>
      </c>
      <c r="F58" s="51" t="s">
        <v>21</v>
      </c>
      <c r="G58" s="51" t="s">
        <v>20</v>
      </c>
      <c r="H58" s="51">
        <v>3.0999999999999999E-3</v>
      </c>
      <c r="I58" s="51">
        <v>154.20779999999999</v>
      </c>
      <c r="J58" s="51">
        <f t="shared" ref="J58:J59" si="124">H58/I58</f>
        <v>2.0102744478554262E-5</v>
      </c>
      <c r="K58" s="51"/>
      <c r="L58" s="52">
        <f t="shared" ref="L58" si="125">100*J58/K59</f>
        <v>17.477608747812166</v>
      </c>
      <c r="M58" s="52"/>
      <c r="N58" s="51"/>
      <c r="O58" s="51"/>
      <c r="P58" s="51"/>
      <c r="Q58" s="49">
        <v>4</v>
      </c>
      <c r="R58" s="50" t="s">
        <v>57</v>
      </c>
      <c r="S58" s="51">
        <v>0.13669999999999999</v>
      </c>
      <c r="T58" s="51">
        <v>142.19999999999999</v>
      </c>
      <c r="U58" s="51">
        <f t="shared" ref="U58:U59" si="126">S58/T58</f>
        <v>9.6132208157524615E-4</v>
      </c>
      <c r="V58" s="51" t="s">
        <v>58</v>
      </c>
      <c r="W58" s="51" t="s">
        <v>60</v>
      </c>
      <c r="X58" s="51">
        <v>0</v>
      </c>
      <c r="Y58" s="51">
        <v>146.22999999999999</v>
      </c>
      <c r="Z58" s="53">
        <f t="shared" ref="Z58:Z59" si="127">X58/Y58</f>
        <v>0</v>
      </c>
      <c r="AA58" s="51"/>
      <c r="AB58" s="52">
        <f t="shared" ref="AB58" si="128">100*Z58/AA59</f>
        <v>0</v>
      </c>
      <c r="AC58" s="52"/>
      <c r="AD58" s="51"/>
      <c r="AE58" s="51"/>
      <c r="AF58" s="51"/>
    </row>
    <row r="59" spans="1:36">
      <c r="A59" s="49"/>
      <c r="B59" s="56"/>
      <c r="C59" s="51">
        <v>1.4500000000000001E-2</v>
      </c>
      <c r="D59" s="51">
        <v>184.26</v>
      </c>
      <c r="E59" s="51">
        <f t="shared" si="123"/>
        <v>7.8693150982307616E-5</v>
      </c>
      <c r="F59" s="51" t="s">
        <v>19</v>
      </c>
      <c r="G59" s="51" t="s">
        <v>23</v>
      </c>
      <c r="H59" s="51">
        <v>2.5999999999999999E-3</v>
      </c>
      <c r="I59" s="51">
        <v>160.25543999999999</v>
      </c>
      <c r="J59" s="51">
        <f t="shared" si="124"/>
        <v>1.6224098227180305E-5</v>
      </c>
      <c r="K59" s="51">
        <f>J58+J59+E59</f>
        <v>1.1501999368804219E-4</v>
      </c>
      <c r="L59" s="52">
        <f t="shared" ref="L59" si="129">100*J59/K59</f>
        <v>14.105459152765549</v>
      </c>
      <c r="M59" s="52"/>
      <c r="N59" s="51"/>
      <c r="O59" s="51"/>
      <c r="P59" s="51"/>
      <c r="Q59" s="49"/>
      <c r="R59" s="50"/>
      <c r="S59" s="51">
        <v>0.13669999999999999</v>
      </c>
      <c r="T59" s="51">
        <v>142.19999999999999</v>
      </c>
      <c r="U59" s="51">
        <f t="shared" si="126"/>
        <v>9.6132208157524615E-4</v>
      </c>
      <c r="V59" s="51" t="s">
        <v>59</v>
      </c>
      <c r="W59" s="51" t="s">
        <v>60</v>
      </c>
      <c r="X59" s="51">
        <v>3.0000000000000001E-3</v>
      </c>
      <c r="Y59" s="51">
        <v>146.22999999999999</v>
      </c>
      <c r="Z59" s="53">
        <f t="shared" si="127"/>
        <v>2.0515626068522192E-5</v>
      </c>
      <c r="AA59" s="51">
        <f>Z58+Z59+U59</f>
        <v>9.818377076437684E-4</v>
      </c>
      <c r="AB59" s="52">
        <f t="shared" ref="AB59" si="130">100*Z59/AA59</f>
        <v>2.0895129519679947</v>
      </c>
      <c r="AC59" s="52"/>
      <c r="AD59" s="51"/>
      <c r="AE59" s="51"/>
      <c r="AF59" s="51"/>
    </row>
    <row r="60" spans="1:36">
      <c r="A60" s="49"/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2"/>
      <c r="M60" s="52">
        <f t="shared" ref="M60" si="131">L58+L59</f>
        <v>31.583067900577717</v>
      </c>
      <c r="N60" s="51"/>
      <c r="O60" s="51"/>
      <c r="P60" s="51"/>
      <c r="Q60" s="49"/>
      <c r="R60" s="51"/>
      <c r="S60" s="51"/>
      <c r="T60" s="51"/>
      <c r="U60" s="51"/>
      <c r="V60" s="51"/>
      <c r="W60" s="51"/>
      <c r="X60" s="51"/>
      <c r="Y60" s="51"/>
      <c r="Z60" s="53"/>
      <c r="AA60" s="51"/>
      <c r="AB60" s="52"/>
      <c r="AC60" s="52">
        <f t="shared" ref="AC60" si="132">AB58+AB59</f>
        <v>2.0895129519679947</v>
      </c>
      <c r="AD60" s="51"/>
      <c r="AE60" s="51"/>
      <c r="AF60" s="51"/>
    </row>
    <row r="61" spans="1:36">
      <c r="A61" s="49"/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2"/>
      <c r="M61" s="52"/>
      <c r="N61" s="51"/>
      <c r="O61" s="51"/>
      <c r="P61" s="51"/>
      <c r="Q61" s="49"/>
      <c r="R61" s="51"/>
      <c r="S61" s="51"/>
      <c r="T61" s="51"/>
      <c r="U61" s="51"/>
      <c r="V61" s="51"/>
      <c r="W61" s="51"/>
      <c r="X61" s="51"/>
      <c r="Y61" s="51"/>
      <c r="Z61" s="53"/>
      <c r="AA61" s="51"/>
      <c r="AB61" s="52"/>
      <c r="AC61" s="52"/>
      <c r="AD61" s="51"/>
      <c r="AE61" s="51"/>
      <c r="AF61" s="51"/>
    </row>
    <row r="62" spans="1:36">
      <c r="A62" s="49">
        <v>5</v>
      </c>
      <c r="B62" s="51" t="s">
        <v>18</v>
      </c>
      <c r="C62" s="51">
        <v>1.21E-2</v>
      </c>
      <c r="D62" s="51">
        <v>184.26</v>
      </c>
      <c r="E62" s="51">
        <f t="shared" ref="E62:E63" si="133">C62/D62</f>
        <v>6.5668077716270494E-5</v>
      </c>
      <c r="F62" s="51" t="s">
        <v>21</v>
      </c>
      <c r="G62" s="51" t="s">
        <v>20</v>
      </c>
      <c r="H62" s="51">
        <v>2.2000000000000001E-3</v>
      </c>
      <c r="I62" s="51">
        <v>154.20779999999999</v>
      </c>
      <c r="J62" s="51">
        <f t="shared" ref="J62:J63" si="134">H62/I62</f>
        <v>1.4266463823490124E-5</v>
      </c>
      <c r="K62" s="51"/>
      <c r="L62" s="52">
        <f t="shared" ref="L62" si="135">100*J62/K63</f>
        <v>13.932273507139884</v>
      </c>
      <c r="M62" s="52"/>
      <c r="N62" s="51"/>
      <c r="O62" s="51"/>
      <c r="P62" s="51"/>
      <c r="Q62" s="49">
        <v>5</v>
      </c>
      <c r="R62" s="50" t="s">
        <v>57</v>
      </c>
      <c r="S62" s="51">
        <v>0.51690000000000003</v>
      </c>
      <c r="T62" s="51">
        <v>142.19999999999999</v>
      </c>
      <c r="U62" s="51">
        <f t="shared" ref="U62:U63" si="136">S62/T62</f>
        <v>3.6350210970464139E-3</v>
      </c>
      <c r="V62" s="51" t="s">
        <v>58</v>
      </c>
      <c r="W62" s="51" t="s">
        <v>60</v>
      </c>
      <c r="X62" s="51">
        <v>5.9999999999999995E-4</v>
      </c>
      <c r="Y62" s="51">
        <v>146.22999999999999</v>
      </c>
      <c r="Z62" s="53">
        <f t="shared" ref="Z62:Z63" si="137">X62/Y62</f>
        <v>4.1031252137044379E-6</v>
      </c>
      <c r="AA62" s="51"/>
      <c r="AB62" s="52">
        <f t="shared" ref="AB62" si="138">100*Z62/AA63</f>
        <v>0.11251776338582566</v>
      </c>
      <c r="AC62" s="52"/>
      <c r="AD62" s="51"/>
      <c r="AE62" s="51"/>
      <c r="AF62" s="51"/>
    </row>
    <row r="63" spans="1:36">
      <c r="A63" s="49"/>
      <c r="B63" s="56"/>
      <c r="C63" s="51">
        <v>1.21E-2</v>
      </c>
      <c r="D63" s="51">
        <v>184.26</v>
      </c>
      <c r="E63" s="51">
        <f t="shared" si="133"/>
        <v>6.5668077716270494E-5</v>
      </c>
      <c r="F63" s="51" t="s">
        <v>19</v>
      </c>
      <c r="G63" s="51" t="s">
        <v>23</v>
      </c>
      <c r="H63" s="51">
        <v>3.5999999999999999E-3</v>
      </c>
      <c r="I63" s="51">
        <v>160.25543999999999</v>
      </c>
      <c r="J63" s="51">
        <f t="shared" si="134"/>
        <v>2.2464136006865042E-5</v>
      </c>
      <c r="K63" s="51">
        <f t="shared" ref="K63" si="139">J62+J63+E63</f>
        <v>1.0239867754662566E-4</v>
      </c>
      <c r="L63" s="52">
        <f t="shared" ref="L63" si="140">100*J63/K63</f>
        <v>21.937916138259052</v>
      </c>
      <c r="M63" s="52"/>
      <c r="N63" s="51" t="s">
        <v>55</v>
      </c>
      <c r="O63" s="51"/>
      <c r="P63" s="51"/>
      <c r="Q63" s="49"/>
      <c r="R63" s="50"/>
      <c r="S63" s="51">
        <v>0.51690000000000003</v>
      </c>
      <c r="T63" s="51">
        <v>142.19999999999999</v>
      </c>
      <c r="U63" s="51">
        <f t="shared" si="136"/>
        <v>3.6350210970464139E-3</v>
      </c>
      <c r="V63" s="51" t="s">
        <v>59</v>
      </c>
      <c r="W63" s="51" t="s">
        <v>60</v>
      </c>
      <c r="X63" s="51">
        <v>1.1000000000000001E-3</v>
      </c>
      <c r="Y63" s="51">
        <v>146.22999999999999</v>
      </c>
      <c r="Z63" s="53">
        <f t="shared" si="137"/>
        <v>7.5223962251248047E-6</v>
      </c>
      <c r="AA63" s="51">
        <f t="shared" ref="AA63" si="141">Z62+Z63+U63</f>
        <v>3.646646618485243E-3</v>
      </c>
      <c r="AB63" s="52">
        <f t="shared" ref="AB63" si="142">100*Z63/AA63</f>
        <v>0.20628256620734708</v>
      </c>
      <c r="AC63" s="52"/>
      <c r="AD63" s="51" t="s">
        <v>55</v>
      </c>
      <c r="AE63" s="51"/>
      <c r="AF63" s="51"/>
    </row>
    <row r="64" spans="1:36">
      <c r="A64" s="49"/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2"/>
      <c r="M64" s="52">
        <f t="shared" ref="M64" si="143">L62+L63</f>
        <v>35.870189645398938</v>
      </c>
      <c r="N64" s="51">
        <f>SUM(N57,N47)</f>
        <v>8.6498046744514813E-4</v>
      </c>
      <c r="O64" s="51"/>
      <c r="P64" s="51"/>
      <c r="Q64" s="49"/>
      <c r="R64" s="51"/>
      <c r="S64" s="51"/>
      <c r="T64" s="51"/>
      <c r="U64" s="51"/>
      <c r="V64" s="51"/>
      <c r="W64" s="51"/>
      <c r="X64" s="51"/>
      <c r="Y64" s="51"/>
      <c r="Z64" s="53"/>
      <c r="AA64" s="51"/>
      <c r="AB64" s="52"/>
      <c r="AC64" s="52">
        <f t="shared" ref="AC64" si="144">AB62+AB63</f>
        <v>0.31880032959317273</v>
      </c>
      <c r="AD64" s="51">
        <f>SUM(AD57,AD47)</f>
        <v>1.5044792450249607E-4</v>
      </c>
      <c r="AE64" s="51"/>
      <c r="AF64" s="51"/>
    </row>
    <row r="65" spans="1:32">
      <c r="A65" s="49"/>
      <c r="B65" s="51"/>
      <c r="C65" s="51"/>
      <c r="D65" s="51"/>
      <c r="E65" s="51"/>
      <c r="F65" s="51"/>
      <c r="G65" s="51"/>
      <c r="H65" s="51"/>
      <c r="I65" s="51"/>
      <c r="J65" s="51"/>
      <c r="K65" s="51"/>
      <c r="L65" s="52"/>
      <c r="M65" s="52"/>
      <c r="N65" s="51"/>
      <c r="O65" s="51"/>
      <c r="P65" s="51"/>
      <c r="Q65" s="49"/>
      <c r="R65" s="51"/>
      <c r="S65" s="51"/>
      <c r="T65" s="51"/>
      <c r="U65" s="51"/>
      <c r="V65" s="51"/>
      <c r="W65" s="51"/>
      <c r="X65" s="51"/>
      <c r="Y65" s="51"/>
      <c r="Z65" s="53"/>
      <c r="AA65" s="51"/>
      <c r="AB65" s="52"/>
      <c r="AC65" s="52"/>
      <c r="AD65" s="51"/>
      <c r="AE65" s="51"/>
      <c r="AF65" s="51"/>
    </row>
    <row r="66" spans="1:32">
      <c r="A66" s="49">
        <v>6</v>
      </c>
      <c r="B66" s="51" t="s">
        <v>18</v>
      </c>
      <c r="C66" s="51">
        <v>4.1000000000000002E-2</v>
      </c>
      <c r="D66" s="51">
        <v>184.26</v>
      </c>
      <c r="E66" s="51">
        <f t="shared" ref="E66:E67" si="145">C66/D66</f>
        <v>2.2251166829480084E-4</v>
      </c>
      <c r="F66" s="51" t="s">
        <v>21</v>
      </c>
      <c r="G66" s="51" t="s">
        <v>20</v>
      </c>
      <c r="H66" s="51">
        <v>1.9E-3</v>
      </c>
      <c r="I66" s="51">
        <v>154.20779999999999</v>
      </c>
      <c r="J66" s="51">
        <f t="shared" ref="J66:J67" si="146">H66/I66</f>
        <v>1.2321036938468742E-5</v>
      </c>
      <c r="K66" s="51"/>
      <c r="L66" s="52">
        <f t="shared" ref="L66" si="147">100*J66/K67</f>
        <v>4.6863573825111242</v>
      </c>
      <c r="M66" s="52"/>
      <c r="N66" s="51"/>
      <c r="O66" s="51"/>
      <c r="P66" s="51"/>
      <c r="Q66" s="49">
        <v>6</v>
      </c>
      <c r="R66" s="50" t="s">
        <v>57</v>
      </c>
      <c r="S66" s="51">
        <v>0.42359999999999998</v>
      </c>
      <c r="T66" s="51">
        <v>142.19999999999999</v>
      </c>
      <c r="U66" s="51">
        <f t="shared" ref="U66:U67" si="148">S66/T66</f>
        <v>2.9789029535864978E-3</v>
      </c>
      <c r="V66" s="51" t="s">
        <v>58</v>
      </c>
      <c r="W66" s="51" t="s">
        <v>60</v>
      </c>
      <c r="X66" s="51">
        <v>5.0000000000000001E-4</v>
      </c>
      <c r="Y66" s="51">
        <v>146.22999999999999</v>
      </c>
      <c r="Z66" s="53">
        <f t="shared" ref="Z66:Z67" si="149">X66/Y66</f>
        <v>3.4192710114203655E-6</v>
      </c>
      <c r="AA66" s="51"/>
      <c r="AB66" s="52">
        <f t="shared" ref="AB66" si="150">100*Z66/AA67</f>
        <v>0.11446755970038672</v>
      </c>
      <c r="AC66" s="52"/>
      <c r="AD66" s="51"/>
      <c r="AE66" s="51"/>
      <c r="AF66" s="51"/>
    </row>
    <row r="67" spans="1:32">
      <c r="A67" s="49"/>
      <c r="B67" s="56"/>
      <c r="C67" s="51">
        <v>4.1000000000000002E-2</v>
      </c>
      <c r="D67" s="51">
        <v>184.26</v>
      </c>
      <c r="E67" s="51">
        <f t="shared" si="145"/>
        <v>2.2251166829480084E-4</v>
      </c>
      <c r="F67" s="51" t="s">
        <v>19</v>
      </c>
      <c r="G67" s="51" t="s">
        <v>23</v>
      </c>
      <c r="H67" s="51">
        <v>4.4999999999999997E-3</v>
      </c>
      <c r="I67" s="51">
        <v>160.25543999999999</v>
      </c>
      <c r="J67" s="51">
        <f t="shared" si="146"/>
        <v>2.8080170008581298E-5</v>
      </c>
      <c r="K67" s="51">
        <f t="shared" ref="K67" si="151">J66+J67+E67</f>
        <v>2.6291287524185091E-4</v>
      </c>
      <c r="L67" s="52">
        <f t="shared" ref="L67" si="152">100*J67/K67</f>
        <v>10.680408855120021</v>
      </c>
      <c r="M67" s="52"/>
      <c r="N67" s="51"/>
      <c r="O67" s="51"/>
      <c r="P67" s="51"/>
      <c r="Q67" s="49"/>
      <c r="R67" s="50"/>
      <c r="S67" s="51">
        <v>0.42359999999999998</v>
      </c>
      <c r="T67" s="51">
        <v>142.19999999999999</v>
      </c>
      <c r="U67" s="51">
        <f t="shared" si="148"/>
        <v>2.9789029535864978E-3</v>
      </c>
      <c r="V67" s="51" t="s">
        <v>59</v>
      </c>
      <c r="W67" s="51" t="s">
        <v>60</v>
      </c>
      <c r="X67" s="51">
        <v>6.9999999999999999E-4</v>
      </c>
      <c r="Y67" s="51">
        <v>146.22999999999999</v>
      </c>
      <c r="Z67" s="53">
        <f t="shared" si="149"/>
        <v>4.7869794159885116E-6</v>
      </c>
      <c r="AA67" s="51">
        <f t="shared" ref="AA67" si="153">Z66+Z67+U67</f>
        <v>2.9871092040139068E-3</v>
      </c>
      <c r="AB67" s="52">
        <f t="shared" ref="AB67" si="154">100*Z67/AA67</f>
        <v>0.16025458358054143</v>
      </c>
      <c r="AC67" s="52"/>
      <c r="AD67" s="51"/>
      <c r="AE67" s="51"/>
      <c r="AF67" s="51"/>
    </row>
    <row r="68" spans="1:32">
      <c r="A68" s="49"/>
      <c r="B68" s="51"/>
      <c r="C68" s="51"/>
      <c r="D68" s="51"/>
      <c r="E68" s="51"/>
      <c r="F68" s="51"/>
      <c r="G68" s="51"/>
      <c r="H68" s="51"/>
      <c r="I68" s="51"/>
      <c r="J68" s="51"/>
      <c r="K68" s="51"/>
      <c r="L68" s="52"/>
      <c r="M68" s="52">
        <f t="shared" ref="M68" si="155">L66+L67</f>
        <v>15.366766237631145</v>
      </c>
      <c r="N68" s="51"/>
      <c r="O68" s="51"/>
      <c r="P68" s="51"/>
      <c r="Q68" s="49"/>
      <c r="R68" s="51"/>
      <c r="S68" s="51"/>
      <c r="T68" s="51"/>
      <c r="U68" s="51"/>
      <c r="V68" s="51"/>
      <c r="W68" s="51"/>
      <c r="X68" s="51"/>
      <c r="Y68" s="51"/>
      <c r="Z68" s="53"/>
      <c r="AA68" s="51"/>
      <c r="AB68" s="52"/>
      <c r="AC68" s="52">
        <f t="shared" ref="AC68" si="156">AB66+AB67</f>
        <v>0.27472214328092814</v>
      </c>
      <c r="AD68" s="51"/>
      <c r="AE68" s="51"/>
      <c r="AF68" s="51"/>
    </row>
    <row r="69" spans="1:32">
      <c r="A69" s="49"/>
      <c r="B69" s="51"/>
      <c r="C69" s="51"/>
      <c r="D69" s="51"/>
      <c r="E69" s="51"/>
      <c r="F69" s="51"/>
      <c r="G69" s="51"/>
      <c r="H69" s="51"/>
      <c r="I69" s="51"/>
      <c r="J69" s="51"/>
      <c r="K69" s="51"/>
      <c r="L69" s="52"/>
      <c r="M69" s="52"/>
      <c r="N69" s="51"/>
      <c r="O69" s="51"/>
      <c r="P69" s="51"/>
      <c r="Q69" s="49"/>
      <c r="R69" s="51"/>
      <c r="S69" s="51"/>
      <c r="T69" s="51"/>
      <c r="U69" s="51"/>
      <c r="V69" s="51"/>
      <c r="W69" s="51"/>
      <c r="X69" s="51"/>
      <c r="Y69" s="51"/>
      <c r="Z69" s="53"/>
      <c r="AA69" s="51"/>
      <c r="AB69" s="52"/>
      <c r="AC69" s="52"/>
      <c r="AD69" s="51"/>
      <c r="AE69" s="51"/>
      <c r="AF69" s="51"/>
    </row>
    <row r="70" spans="1:32">
      <c r="A70" s="49">
        <v>7</v>
      </c>
      <c r="B70" s="51" t="s">
        <v>18</v>
      </c>
      <c r="C70" s="51">
        <v>3.1099999999999999E-2</v>
      </c>
      <c r="D70" s="51">
        <v>184.26</v>
      </c>
      <c r="E70" s="51">
        <f t="shared" ref="E70:E71" si="157">C70/D70</f>
        <v>1.6878324107239771E-4</v>
      </c>
      <c r="F70" s="51" t="s">
        <v>21</v>
      </c>
      <c r="G70" s="51" t="s">
        <v>20</v>
      </c>
      <c r="H70" s="51">
        <v>3.2000000000000002E-3</v>
      </c>
      <c r="I70" s="51">
        <v>154.20779999999999</v>
      </c>
      <c r="J70" s="51">
        <f t="shared" ref="J70:J71" si="158">H70/I70</f>
        <v>2.0751220106894725E-5</v>
      </c>
      <c r="K70" s="51"/>
      <c r="L70" s="52">
        <f t="shared" ref="L70" si="159">100*J70/K71</f>
        <v>9.1677302373924245</v>
      </c>
      <c r="M70" s="52"/>
      <c r="N70" s="51"/>
      <c r="O70" s="51"/>
      <c r="P70" s="51"/>
      <c r="Q70" s="49">
        <v>7</v>
      </c>
      <c r="R70" s="50" t="s">
        <v>57</v>
      </c>
      <c r="S70" s="51">
        <v>0.67149999999999999</v>
      </c>
      <c r="T70" s="51">
        <v>142.19999999999999</v>
      </c>
      <c r="U70" s="51">
        <f t="shared" ref="U70:U71" si="160">S70/T70</f>
        <v>4.7222222222222223E-3</v>
      </c>
      <c r="V70" s="51" t="s">
        <v>58</v>
      </c>
      <c r="W70" s="51" t="s">
        <v>60</v>
      </c>
      <c r="X70" s="51">
        <v>5.9999999999999995E-4</v>
      </c>
      <c r="Y70" s="51">
        <v>146.22999999999999</v>
      </c>
      <c r="Z70" s="53">
        <f t="shared" ref="Z70:Z71" si="161">X70/Y70</f>
        <v>4.1031252137044379E-6</v>
      </c>
      <c r="AA70" s="51"/>
      <c r="AB70" s="52">
        <f t="shared" ref="AB70" si="162">100*Z70/AA71</f>
        <v>8.6551291657817858E-2</v>
      </c>
      <c r="AC70" s="52"/>
      <c r="AD70" s="51"/>
      <c r="AE70" s="51"/>
      <c r="AF70" s="51"/>
    </row>
    <row r="71" spans="1:32">
      <c r="A71" s="49"/>
      <c r="B71" s="56"/>
      <c r="C71" s="51">
        <v>3.1099999999999999E-2</v>
      </c>
      <c r="D71" s="51">
        <v>184.26</v>
      </c>
      <c r="E71" s="51">
        <f t="shared" si="157"/>
        <v>1.6878324107239771E-4</v>
      </c>
      <c r="F71" s="51" t="s">
        <v>19</v>
      </c>
      <c r="G71" s="51" t="s">
        <v>23</v>
      </c>
      <c r="H71" s="51">
        <v>5.8999999999999999E-3</v>
      </c>
      <c r="I71" s="51">
        <v>160.25543999999999</v>
      </c>
      <c r="J71" s="51">
        <f t="shared" si="158"/>
        <v>3.6816222900139929E-5</v>
      </c>
      <c r="K71" s="51">
        <f t="shared" ref="K71" si="163">J70+J71+E71</f>
        <v>2.2635068407943237E-4</v>
      </c>
      <c r="L71" s="52">
        <f t="shared" ref="L71" si="164">100*J71/K71</f>
        <v>16.265125528500793</v>
      </c>
      <c r="M71" s="52"/>
      <c r="N71" s="51"/>
      <c r="O71" s="51"/>
      <c r="P71" s="51"/>
      <c r="Q71" s="49"/>
      <c r="R71" s="50"/>
      <c r="S71" s="51">
        <v>0.67149999999999999</v>
      </c>
      <c r="T71" s="51">
        <v>142.19999999999999</v>
      </c>
      <c r="U71" s="51">
        <f t="shared" si="160"/>
        <v>4.7222222222222223E-3</v>
      </c>
      <c r="V71" s="51" t="s">
        <v>59</v>
      </c>
      <c r="W71" s="51" t="s">
        <v>60</v>
      </c>
      <c r="X71" s="51">
        <v>2.0999999999999999E-3</v>
      </c>
      <c r="Y71" s="51">
        <v>146.22999999999999</v>
      </c>
      <c r="Z71" s="53">
        <f t="shared" si="161"/>
        <v>1.4360938247965533E-5</v>
      </c>
      <c r="AA71" s="51">
        <f t="shared" ref="AA71" si="165">Z70+Z71+U71</f>
        <v>4.7406862856838924E-3</v>
      </c>
      <c r="AB71" s="52">
        <f t="shared" ref="AB71" si="166">100*Z71/AA71</f>
        <v>0.30292952080236252</v>
      </c>
      <c r="AC71" s="52"/>
      <c r="AD71" s="51"/>
      <c r="AE71" s="51"/>
      <c r="AF71" s="51"/>
    </row>
    <row r="72" spans="1:32">
      <c r="A72" s="49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2"/>
      <c r="M72" s="52">
        <f t="shared" ref="M72" si="167">L70+L71</f>
        <v>25.432855765893216</v>
      </c>
      <c r="N72" s="51"/>
      <c r="O72" s="51"/>
      <c r="P72" s="51"/>
      <c r="Q72" s="49"/>
      <c r="R72" s="51"/>
      <c r="S72" s="51"/>
      <c r="T72" s="51"/>
      <c r="U72" s="51"/>
      <c r="V72" s="51"/>
      <c r="W72" s="51"/>
      <c r="X72" s="51"/>
      <c r="Y72" s="51"/>
      <c r="Z72" s="53"/>
      <c r="AA72" s="51"/>
      <c r="AB72" s="52"/>
      <c r="AC72" s="52">
        <f t="shared" ref="AC72" si="168">AB70+AB71</f>
        <v>0.3894808124601804</v>
      </c>
      <c r="AD72" s="51"/>
      <c r="AE72" s="51"/>
      <c r="AF72" s="51"/>
    </row>
    <row r="73" spans="1:32">
      <c r="A73" s="49"/>
      <c r="B73" s="51"/>
      <c r="C73" s="51"/>
      <c r="D73" s="51"/>
      <c r="E73" s="51"/>
      <c r="F73" s="51"/>
      <c r="G73" s="51"/>
      <c r="H73" s="45"/>
      <c r="I73" s="51"/>
      <c r="J73" s="51"/>
      <c r="K73" s="51"/>
      <c r="L73" s="52"/>
      <c r="M73" s="52"/>
      <c r="N73" s="51"/>
      <c r="O73" s="51"/>
      <c r="P73" s="51"/>
      <c r="Q73" s="49"/>
      <c r="R73" s="51"/>
      <c r="S73" s="51"/>
      <c r="T73" s="51"/>
      <c r="U73" s="51"/>
      <c r="V73" s="51"/>
      <c r="W73" s="51"/>
      <c r="X73" s="51"/>
      <c r="Y73" s="51"/>
      <c r="Z73" s="53"/>
      <c r="AA73" s="51"/>
      <c r="AB73" s="52"/>
      <c r="AC73" s="52"/>
      <c r="AD73" s="51"/>
      <c r="AE73" s="51"/>
      <c r="AF73" s="51"/>
    </row>
    <row r="74" spans="1:32">
      <c r="A74" s="49">
        <v>8</v>
      </c>
      <c r="B74" s="51" t="s">
        <v>18</v>
      </c>
      <c r="C74" s="51">
        <v>0</v>
      </c>
      <c r="D74" s="51">
        <v>184.26</v>
      </c>
      <c r="E74" s="51">
        <f t="shared" ref="E74:E75" si="169">C74/D74</f>
        <v>0</v>
      </c>
      <c r="F74" s="51" t="s">
        <v>21</v>
      </c>
      <c r="G74" s="51" t="s">
        <v>20</v>
      </c>
      <c r="H74" s="51">
        <v>1.6000000000000001E-3</v>
      </c>
      <c r="I74" s="51">
        <v>154.20779999999999</v>
      </c>
      <c r="J74" s="51">
        <f>H75/I74</f>
        <v>2.2696646991916105E-5</v>
      </c>
      <c r="K74" s="51"/>
      <c r="L74" s="52">
        <f t="shared" ref="L74" si="170">100*J74/K75</f>
        <v>50.961581391834549</v>
      </c>
      <c r="M74" s="52"/>
      <c r="N74" s="51"/>
      <c r="O74" s="51"/>
      <c r="P74" s="51"/>
      <c r="Q74" s="49">
        <v>8</v>
      </c>
      <c r="R74" s="50" t="s">
        <v>57</v>
      </c>
      <c r="S74" s="51">
        <v>0.42570000000000002</v>
      </c>
      <c r="T74" s="51">
        <v>142.19999999999999</v>
      </c>
      <c r="U74" s="51">
        <f>S74/T74</f>
        <v>2.99367088607595E-3</v>
      </c>
      <c r="V74" s="51" t="s">
        <v>58</v>
      </c>
      <c r="W74" s="51" t="s">
        <v>60</v>
      </c>
      <c r="X74" s="51">
        <v>2.9999999999999997E-4</v>
      </c>
      <c r="Y74" s="51">
        <v>146.22999999999999</v>
      </c>
      <c r="Z74" s="53">
        <f t="shared" ref="Z74:Z75" si="171">X74/Y74</f>
        <v>2.051562606852219E-6</v>
      </c>
      <c r="AA74" s="51"/>
      <c r="AB74" s="52">
        <f t="shared" ref="AB74" si="172">100*Z74/AA75</f>
        <v>6.8389396527059457E-2</v>
      </c>
      <c r="AC74" s="52"/>
      <c r="AD74" s="51"/>
      <c r="AE74" s="51"/>
      <c r="AF74" s="51"/>
    </row>
    <row r="75" spans="1:32">
      <c r="A75" s="49"/>
      <c r="B75" s="56"/>
      <c r="C75" s="51">
        <v>0</v>
      </c>
      <c r="D75" s="51">
        <v>184.26</v>
      </c>
      <c r="E75" s="51">
        <f t="shared" si="169"/>
        <v>0</v>
      </c>
      <c r="F75" s="51" t="s">
        <v>19</v>
      </c>
      <c r="G75" s="51" t="s">
        <v>23</v>
      </c>
      <c r="H75" s="51">
        <v>3.5000000000000001E-3</v>
      </c>
      <c r="I75" s="51">
        <v>160.25543999999999</v>
      </c>
      <c r="J75" s="51">
        <f>H75/I75</f>
        <v>2.1840132228896568E-5</v>
      </c>
      <c r="K75" s="51">
        <f t="shared" ref="K75" si="173">J74+J75+E75</f>
        <v>4.4536779220812673E-5</v>
      </c>
      <c r="L75" s="52">
        <f t="shared" ref="L75" si="174">100*J75/K75</f>
        <v>49.038418608165451</v>
      </c>
      <c r="M75" s="52"/>
      <c r="N75" s="51"/>
      <c r="O75" s="51"/>
      <c r="P75" s="51"/>
      <c r="Q75" s="49"/>
      <c r="R75" s="50"/>
      <c r="S75" s="51">
        <v>0.42570000000000002</v>
      </c>
      <c r="T75" s="51">
        <v>142.19999999999999</v>
      </c>
      <c r="U75" s="51">
        <f t="shared" ref="U75" si="175">S75/T75</f>
        <v>2.99367088607595E-3</v>
      </c>
      <c r="V75" s="51" t="s">
        <v>59</v>
      </c>
      <c r="W75" s="51" t="s">
        <v>60</v>
      </c>
      <c r="X75" s="51">
        <v>5.9999999999999995E-4</v>
      </c>
      <c r="Y75" s="51">
        <v>146.22999999999999</v>
      </c>
      <c r="Z75" s="53">
        <f t="shared" si="171"/>
        <v>4.1031252137044379E-6</v>
      </c>
      <c r="AA75" s="51">
        <f t="shared" ref="AA75" si="176">Z74+Z75+U75</f>
        <v>2.9998255738965065E-3</v>
      </c>
      <c r="AB75" s="52">
        <f t="shared" ref="AB75" si="177">100*Z75/AA75</f>
        <v>0.13677879305411891</v>
      </c>
      <c r="AC75" s="52"/>
      <c r="AD75" s="51"/>
      <c r="AE75" s="51"/>
      <c r="AF75" s="51"/>
    </row>
    <row r="76" spans="1:32">
      <c r="A76" s="49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2"/>
      <c r="M76" s="52">
        <f t="shared" ref="M76" si="178">L74+L75</f>
        <v>100</v>
      </c>
      <c r="N76" s="51"/>
      <c r="O76" s="51"/>
      <c r="P76" s="51"/>
      <c r="Q76" s="49"/>
      <c r="R76" s="51"/>
      <c r="S76" s="45"/>
      <c r="T76" s="51"/>
      <c r="U76" s="51"/>
      <c r="V76" s="51"/>
      <c r="W76" s="51"/>
      <c r="X76" s="51"/>
      <c r="Y76" s="51"/>
      <c r="Z76" s="53"/>
      <c r="AA76" s="51"/>
      <c r="AB76" s="52"/>
      <c r="AC76" s="52">
        <f t="shared" ref="AC76" si="179">AB74+AB75</f>
        <v>0.20516818958117838</v>
      </c>
      <c r="AD76" s="51"/>
      <c r="AE76" s="51"/>
      <c r="AF76" s="51"/>
    </row>
    <row r="77" spans="1:32">
      <c r="A77" s="49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2"/>
      <c r="M77" s="52"/>
      <c r="N77" s="51"/>
      <c r="O77" s="51"/>
      <c r="P77" s="51"/>
      <c r="Q77" s="49"/>
      <c r="R77" s="51"/>
      <c r="S77" s="51"/>
      <c r="T77" s="51"/>
      <c r="U77" s="51"/>
      <c r="V77" s="51"/>
      <c r="W77" s="51"/>
      <c r="X77" s="51"/>
      <c r="Y77" s="51"/>
      <c r="Z77" s="53"/>
      <c r="AA77" s="51"/>
      <c r="AB77" s="52"/>
      <c r="AC77" s="52"/>
      <c r="AD77" s="51"/>
      <c r="AE77" s="51"/>
      <c r="AF77" s="51"/>
    </row>
    <row r="78" spans="1:32">
      <c r="A78" s="49">
        <v>9</v>
      </c>
      <c r="B78" s="51" t="s">
        <v>18</v>
      </c>
      <c r="C78" s="51">
        <v>0</v>
      </c>
      <c r="D78" s="51">
        <v>184.26</v>
      </c>
      <c r="E78" s="51">
        <f t="shared" ref="E78:E79" si="180">C78/D78</f>
        <v>0</v>
      </c>
      <c r="F78" s="51" t="s">
        <v>21</v>
      </c>
      <c r="G78" s="51" t="s">
        <v>20</v>
      </c>
      <c r="H78" s="51">
        <v>1.5E-3</v>
      </c>
      <c r="I78" s="51">
        <v>154.20779999999999</v>
      </c>
      <c r="J78" s="51">
        <f t="shared" ref="J78:J79" si="181">H78/I78</f>
        <v>9.7271344251069018E-6</v>
      </c>
      <c r="K78" s="51"/>
      <c r="L78" s="52">
        <f t="shared" ref="L78" si="182">100*J78/K79</f>
        <v>29.642093992194507</v>
      </c>
      <c r="M78" s="52"/>
      <c r="N78" s="51"/>
      <c r="O78" s="51"/>
      <c r="P78" s="51"/>
      <c r="Q78" s="49">
        <v>9</v>
      </c>
      <c r="R78" s="50" t="s">
        <v>57</v>
      </c>
      <c r="S78" s="51">
        <v>0.35709999999999997</v>
      </c>
      <c r="T78" s="51">
        <v>142.19999999999999</v>
      </c>
      <c r="U78" s="51">
        <f t="shared" ref="U78:U79" si="183">S78/T78</f>
        <v>2.511251758087201E-3</v>
      </c>
      <c r="V78" s="51" t="s">
        <v>58</v>
      </c>
      <c r="W78" s="51" t="s">
        <v>60</v>
      </c>
      <c r="X78" s="51">
        <v>2.9999999999999997E-4</v>
      </c>
      <c r="Y78" s="51">
        <v>146.22999999999999</v>
      </c>
      <c r="Z78" s="53">
        <f t="shared" ref="Z78:Z79" si="184">X78/Y78</f>
        <v>2.051562606852219E-6</v>
      </c>
      <c r="AA78" s="51"/>
      <c r="AB78" s="52">
        <f t="shared" ref="AB78" si="185">100*Z78/AA79</f>
        <v>8.1495088335345911E-2</v>
      </c>
      <c r="AC78" s="52"/>
      <c r="AD78" s="51"/>
      <c r="AE78" s="51"/>
      <c r="AF78" s="51"/>
    </row>
    <row r="79" spans="1:32">
      <c r="A79" s="49"/>
      <c r="B79" s="56"/>
      <c r="C79" s="51">
        <v>0</v>
      </c>
      <c r="D79" s="51">
        <v>184.26</v>
      </c>
      <c r="E79" s="51">
        <f t="shared" si="180"/>
        <v>0</v>
      </c>
      <c r="F79" s="51" t="s">
        <v>19</v>
      </c>
      <c r="G79" s="51" t="s">
        <v>23</v>
      </c>
      <c r="H79" s="51">
        <v>3.7000000000000002E-3</v>
      </c>
      <c r="I79" s="51">
        <v>160.25543999999999</v>
      </c>
      <c r="J79" s="51">
        <f t="shared" si="181"/>
        <v>2.3088139784833516E-5</v>
      </c>
      <c r="K79" s="51">
        <f t="shared" ref="K79" si="186">J78+J79+E79</f>
        <v>3.2815274209940416E-5</v>
      </c>
      <c r="L79" s="52">
        <f t="shared" ref="L79" si="187">100*J79/K79</f>
        <v>70.357906007805497</v>
      </c>
      <c r="M79" s="52"/>
      <c r="N79" s="51"/>
      <c r="O79" s="51"/>
      <c r="P79" s="51"/>
      <c r="Q79" s="49"/>
      <c r="R79" s="50"/>
      <c r="S79" s="51">
        <v>0.35709999999999997</v>
      </c>
      <c r="T79" s="51">
        <v>142.19999999999999</v>
      </c>
      <c r="U79" s="51">
        <f t="shared" si="183"/>
        <v>2.511251758087201E-3</v>
      </c>
      <c r="V79" s="51" t="s">
        <v>59</v>
      </c>
      <c r="W79" s="51" t="s">
        <v>60</v>
      </c>
      <c r="X79" s="51">
        <v>5.9999999999999995E-4</v>
      </c>
      <c r="Y79" s="51">
        <v>146.22999999999999</v>
      </c>
      <c r="Z79" s="53">
        <f t="shared" si="184"/>
        <v>4.1031252137044379E-6</v>
      </c>
      <c r="AA79" s="51">
        <f t="shared" ref="AA79" si="188">Z78+Z79+U79</f>
        <v>2.5174064459077576E-3</v>
      </c>
      <c r="AB79" s="52">
        <f t="shared" ref="AB79" si="189">100*Z79/AA79</f>
        <v>0.16299017667069182</v>
      </c>
      <c r="AC79" s="52"/>
      <c r="AD79" s="51"/>
      <c r="AE79" s="51"/>
      <c r="AF79" s="51"/>
    </row>
    <row r="80" spans="1:32">
      <c r="A80" s="49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2"/>
      <c r="M80" s="52">
        <f t="shared" ref="M80" si="190">L78+L79</f>
        <v>100</v>
      </c>
      <c r="N80" s="51"/>
      <c r="O80" s="51"/>
      <c r="P80" s="51"/>
      <c r="Q80" s="49"/>
      <c r="R80" s="51"/>
      <c r="S80" s="51"/>
      <c r="T80" s="51"/>
      <c r="U80" s="51"/>
      <c r="V80" s="51"/>
      <c r="W80" s="51"/>
      <c r="X80" s="51"/>
      <c r="Y80" s="51"/>
      <c r="Z80" s="53"/>
      <c r="AA80" s="51"/>
      <c r="AB80" s="52"/>
      <c r="AC80" s="52">
        <f t="shared" ref="AC80" si="191">AB78+AB79</f>
        <v>0.24448526500603773</v>
      </c>
      <c r="AD80" s="51"/>
      <c r="AE80" s="51"/>
      <c r="AF80" s="51"/>
    </row>
    <row r="81" spans="1:32">
      <c r="A81" s="49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2"/>
      <c r="M81" s="52"/>
      <c r="N81" s="51"/>
      <c r="O81" s="51"/>
      <c r="P81" s="51"/>
      <c r="Q81" s="49"/>
      <c r="R81" s="51"/>
      <c r="S81" s="51"/>
      <c r="T81" s="51"/>
      <c r="U81" s="51"/>
      <c r="V81" s="51"/>
      <c r="W81" s="51"/>
      <c r="X81" s="51"/>
      <c r="Y81" s="51"/>
      <c r="Z81" s="53"/>
      <c r="AA81" s="51"/>
      <c r="AB81" s="52"/>
      <c r="AC81" s="52"/>
      <c r="AD81" s="51"/>
      <c r="AE81" s="51"/>
      <c r="AF81" s="51"/>
    </row>
    <row r="82" spans="1:32">
      <c r="A82" s="49">
        <v>10</v>
      </c>
      <c r="B82" s="51" t="s">
        <v>18</v>
      </c>
      <c r="C82" s="51">
        <v>2.1700000000000001E-2</v>
      </c>
      <c r="D82" s="51">
        <v>184.26</v>
      </c>
      <c r="E82" s="51">
        <f t="shared" ref="E82:E83" si="192">C82/D82</f>
        <v>1.1776837078041898E-4</v>
      </c>
      <c r="F82" s="51" t="s">
        <v>21</v>
      </c>
      <c r="G82" s="51" t="s">
        <v>20</v>
      </c>
      <c r="H82" s="51">
        <v>1.6000000000000001E-3</v>
      </c>
      <c r="I82" s="51">
        <v>154.20779999999999</v>
      </c>
      <c r="J82" s="51">
        <f t="shared" ref="J82:J83" si="193">H82/I82</f>
        <v>1.0375610053447362E-5</v>
      </c>
      <c r="K82" s="51"/>
      <c r="L82" s="52">
        <f t="shared" ref="L82" si="194">100*J82/K83</f>
        <v>6.9763998874933328</v>
      </c>
      <c r="M82" s="52"/>
      <c r="N82" s="51"/>
      <c r="O82" s="51"/>
      <c r="P82" s="51"/>
      <c r="Q82" s="49">
        <v>10</v>
      </c>
      <c r="R82" s="50" t="s">
        <v>57</v>
      </c>
      <c r="S82" s="51">
        <v>3.4790000000000001E-2</v>
      </c>
      <c r="T82" s="51">
        <v>142.19999999999999</v>
      </c>
      <c r="U82" s="51">
        <f t="shared" ref="U82:U83" si="195">S82/T82</f>
        <v>2.4465541490857948E-4</v>
      </c>
      <c r="V82" s="51" t="s">
        <v>58</v>
      </c>
      <c r="W82" s="51" t="s">
        <v>60</v>
      </c>
      <c r="X82" s="51">
        <v>4.0000000000000002E-4</v>
      </c>
      <c r="Y82" s="51">
        <v>146.22999999999999</v>
      </c>
      <c r="Z82" s="53">
        <f t="shared" ref="Z82:Z83" si="196">X82/Y82</f>
        <v>2.7354168091362927E-6</v>
      </c>
      <c r="AA82" s="51"/>
      <c r="AB82" s="52">
        <f t="shared" ref="AB82" si="197">100*Z82/AA83</f>
        <v>1.0847174843967453</v>
      </c>
      <c r="AC82" s="52"/>
      <c r="AD82" s="51"/>
      <c r="AE82" s="51"/>
      <c r="AF82" s="51"/>
    </row>
    <row r="83" spans="1:32">
      <c r="A83" s="49"/>
      <c r="B83" s="56"/>
      <c r="C83" s="51">
        <v>2.1700000000000001E-2</v>
      </c>
      <c r="D83" s="51">
        <v>185.26</v>
      </c>
      <c r="E83" s="51">
        <f t="shared" si="192"/>
        <v>1.1713267839792725E-4</v>
      </c>
      <c r="F83" s="51" t="s">
        <v>19</v>
      </c>
      <c r="G83" s="51" t="s">
        <v>23</v>
      </c>
      <c r="H83" s="51">
        <v>3.3999999999999998E-3</v>
      </c>
      <c r="I83" s="51">
        <v>160.25543999999999</v>
      </c>
      <c r="J83" s="51">
        <f t="shared" si="193"/>
        <v>2.1216128450928095E-5</v>
      </c>
      <c r="K83" s="51">
        <f t="shared" ref="K83" si="198">J82+J83+E83</f>
        <v>1.487244169023027E-4</v>
      </c>
      <c r="L83" s="52">
        <f t="shared" ref="L83" si="199">100*J83/K83</f>
        <v>14.26539696226545</v>
      </c>
      <c r="M83" s="52"/>
      <c r="N83" s="51"/>
      <c r="O83" s="51"/>
      <c r="P83" s="51"/>
      <c r="Q83" s="49"/>
      <c r="R83" s="50"/>
      <c r="S83" s="51">
        <v>3.4790000000000001E-2</v>
      </c>
      <c r="T83" s="51">
        <v>142.19999999999999</v>
      </c>
      <c r="U83" s="51">
        <f t="shared" si="195"/>
        <v>2.4465541490857948E-4</v>
      </c>
      <c r="V83" s="51" t="s">
        <v>59</v>
      </c>
      <c r="W83" s="51" t="s">
        <v>60</v>
      </c>
      <c r="X83" s="51">
        <v>6.9999999999999999E-4</v>
      </c>
      <c r="Y83" s="51">
        <v>146.22999999999999</v>
      </c>
      <c r="Z83" s="53">
        <f t="shared" si="196"/>
        <v>4.7869794159885116E-6</v>
      </c>
      <c r="AA83" s="51">
        <f t="shared" ref="AA83" si="200">Z82+Z83+U83</f>
        <v>2.5217781113370428E-4</v>
      </c>
      <c r="AB83" s="52">
        <f t="shared" ref="AB83" si="201">100*Z83/AA83</f>
        <v>1.8982555976943043</v>
      </c>
      <c r="AC83" s="52"/>
      <c r="AD83" s="51"/>
      <c r="AE83" s="51"/>
      <c r="AF83" s="51"/>
    </row>
    <row r="84" spans="1:32">
      <c r="A84" s="49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2">
        <f t="shared" ref="M84" si="202">L82+L83</f>
        <v>21.241796849758785</v>
      </c>
      <c r="N84" s="51"/>
      <c r="O84" s="51"/>
      <c r="P84" s="51"/>
      <c r="Q84" s="49"/>
      <c r="R84" s="51"/>
      <c r="S84" s="51"/>
      <c r="T84" s="51"/>
      <c r="U84" s="51"/>
      <c r="V84" s="51"/>
      <c r="W84" s="51"/>
      <c r="X84" s="51"/>
      <c r="Y84" s="51"/>
      <c r="Z84" s="53"/>
      <c r="AA84" s="51"/>
      <c r="AB84" s="52"/>
      <c r="AC84" s="52">
        <f t="shared" ref="AC84" si="203">AB82+AB83</f>
        <v>2.9829730820910498</v>
      </c>
      <c r="AD84" s="51"/>
      <c r="AE84" s="51"/>
      <c r="AF84" s="51"/>
    </row>
    <row r="85" spans="1:32">
      <c r="A85" s="49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2"/>
      <c r="N85" s="51"/>
      <c r="O85" s="51"/>
      <c r="P85" s="51"/>
      <c r="Q85" s="49"/>
      <c r="R85" s="51"/>
      <c r="S85" s="51"/>
      <c r="T85" s="51"/>
      <c r="U85" s="51"/>
      <c r="V85" s="51"/>
      <c r="W85" s="51"/>
      <c r="X85" s="51"/>
      <c r="Y85" s="51"/>
      <c r="Z85" s="53"/>
      <c r="AA85" s="51"/>
      <c r="AB85" s="52"/>
      <c r="AC85" s="52"/>
      <c r="AD85" s="51"/>
      <c r="AE85" s="51"/>
      <c r="AF85" s="51"/>
    </row>
    <row r="86" spans="1:3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</row>
    <row r="87" spans="1:32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</row>
    <row r="88" spans="1:32">
      <c r="A88" s="43" t="s">
        <v>2</v>
      </c>
      <c r="B88" s="44"/>
      <c r="C88" s="44"/>
      <c r="D88" s="45"/>
      <c r="E88" s="45"/>
      <c r="F88" s="45"/>
      <c r="G88" s="45"/>
      <c r="H88" s="45"/>
      <c r="I88" s="45"/>
      <c r="J88" s="45"/>
      <c r="K88" s="46"/>
      <c r="L88" s="45"/>
      <c r="M88" s="45"/>
      <c r="N88" s="45"/>
      <c r="O88" s="45"/>
      <c r="P88" s="45"/>
      <c r="Q88" s="47">
        <v>0.5</v>
      </c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</row>
    <row r="89" spans="1:32">
      <c r="A89" s="48" t="s">
        <v>5</v>
      </c>
      <c r="B89" s="48" t="s">
        <v>6</v>
      </c>
      <c r="C89" s="48" t="s">
        <v>7</v>
      </c>
      <c r="D89" s="48" t="s">
        <v>8</v>
      </c>
      <c r="E89" s="48" t="s">
        <v>9</v>
      </c>
      <c r="F89" s="48" t="s">
        <v>10</v>
      </c>
      <c r="G89" s="48" t="s">
        <v>11</v>
      </c>
      <c r="H89" s="48" t="s">
        <v>12</v>
      </c>
      <c r="I89" s="48" t="s">
        <v>13</v>
      </c>
      <c r="J89" s="48" t="s">
        <v>9</v>
      </c>
      <c r="K89" s="48" t="s">
        <v>14</v>
      </c>
      <c r="L89" s="48" t="s">
        <v>15</v>
      </c>
      <c r="M89" s="48" t="s">
        <v>16</v>
      </c>
      <c r="N89" s="48" t="s">
        <v>52</v>
      </c>
      <c r="O89" s="48" t="s">
        <v>48</v>
      </c>
      <c r="P89" s="48" t="s">
        <v>47</v>
      </c>
      <c r="Q89" s="48" t="s">
        <v>5</v>
      </c>
      <c r="R89" s="48" t="s">
        <v>6</v>
      </c>
      <c r="S89" s="48" t="s">
        <v>7</v>
      </c>
      <c r="T89" s="48" t="s">
        <v>8</v>
      </c>
      <c r="U89" s="48" t="s">
        <v>9</v>
      </c>
      <c r="V89" s="48" t="s">
        <v>10</v>
      </c>
      <c r="W89" s="48" t="s">
        <v>11</v>
      </c>
      <c r="X89" s="48" t="s">
        <v>12</v>
      </c>
      <c r="Y89" s="48" t="s">
        <v>13</v>
      </c>
      <c r="Z89" s="48" t="s">
        <v>9</v>
      </c>
      <c r="AA89" s="48" t="s">
        <v>14</v>
      </c>
      <c r="AB89" s="48" t="s">
        <v>15</v>
      </c>
      <c r="AC89" s="48" t="s">
        <v>16</v>
      </c>
      <c r="AD89" s="48" t="s">
        <v>52</v>
      </c>
      <c r="AE89" s="48" t="s">
        <v>62</v>
      </c>
      <c r="AF89" s="48" t="s">
        <v>61</v>
      </c>
    </row>
    <row r="90" spans="1:32">
      <c r="A90" s="49">
        <v>1</v>
      </c>
      <c r="B90" s="50" t="s">
        <v>18</v>
      </c>
      <c r="C90" s="51" t="s">
        <v>40</v>
      </c>
      <c r="D90" s="51">
        <v>184.26</v>
      </c>
      <c r="E90" s="51" t="e">
        <f>C90/D90</f>
        <v>#VALUE!</v>
      </c>
      <c r="F90" s="51" t="s">
        <v>21</v>
      </c>
      <c r="G90" s="51" t="s">
        <v>20</v>
      </c>
      <c r="H90" s="51" t="s">
        <v>40</v>
      </c>
      <c r="I90" s="51">
        <v>154.20779999999999</v>
      </c>
      <c r="J90" s="51" t="s">
        <v>40</v>
      </c>
      <c r="K90" s="51"/>
      <c r="L90" s="51" t="e">
        <f>100*J90/K91</f>
        <v>#VALUE!</v>
      </c>
      <c r="M90" s="51"/>
      <c r="N90" s="51" t="s">
        <v>53</v>
      </c>
      <c r="O90" s="51" t="e">
        <f>N91*100/N108</f>
        <v>#VALUE!</v>
      </c>
      <c r="P90" s="51" t="e">
        <f>N101*100/N108</f>
        <v>#VALUE!</v>
      </c>
      <c r="Q90" s="49">
        <v>1</v>
      </c>
      <c r="R90" s="50" t="s">
        <v>57</v>
      </c>
      <c r="S90" s="51"/>
      <c r="T90" s="51">
        <v>142.19999999999999</v>
      </c>
      <c r="U90" s="51">
        <f>S98/T90</f>
        <v>1.1462728551336148E-3</v>
      </c>
      <c r="V90" s="51" t="s">
        <v>58</v>
      </c>
      <c r="W90" s="51" t="s">
        <v>60</v>
      </c>
      <c r="X90" s="51"/>
      <c r="Y90" s="51">
        <v>146.22999999999999</v>
      </c>
      <c r="Z90" s="53">
        <f>X98/Y90</f>
        <v>1.3677084045681462E-5</v>
      </c>
      <c r="AA90" s="51"/>
      <c r="AB90" s="54"/>
      <c r="AC90" s="51"/>
      <c r="AD90" s="51" t="s">
        <v>58</v>
      </c>
      <c r="AE90" s="51">
        <f>AD91*100/AD108</f>
        <v>50.24630541871921</v>
      </c>
      <c r="AF90" s="51">
        <f>AD101*100/AD108</f>
        <v>49.753694581280797</v>
      </c>
    </row>
    <row r="91" spans="1:32">
      <c r="A91" s="49"/>
      <c r="B91" s="55"/>
      <c r="C91" s="51" t="s">
        <v>40</v>
      </c>
      <c r="D91" s="51">
        <v>184.26</v>
      </c>
      <c r="E91" s="51" t="e">
        <f>C91/D91</f>
        <v>#VALUE!</v>
      </c>
      <c r="F91" s="51" t="s">
        <v>19</v>
      </c>
      <c r="G91" s="51" t="s">
        <v>22</v>
      </c>
      <c r="H91" s="51" t="s">
        <v>40</v>
      </c>
      <c r="I91" s="51">
        <v>160.25543999999999</v>
      </c>
      <c r="J91" s="51" t="s">
        <v>40</v>
      </c>
      <c r="K91" s="51" t="e">
        <f>J90+J91+E91</f>
        <v>#VALUE!</v>
      </c>
      <c r="L91" s="51" t="e">
        <f>100*J91/K91</f>
        <v>#VALUE!</v>
      </c>
      <c r="M91" s="51"/>
      <c r="N91" s="51" t="e">
        <f>SUM(J90,J94,J98,J102,J106,J110,J114,J118,J122,J126)</f>
        <v>#VALUE!</v>
      </c>
      <c r="O91" s="51"/>
      <c r="P91" s="51"/>
      <c r="Q91" s="49"/>
      <c r="R91" s="50"/>
      <c r="S91" s="51"/>
      <c r="T91" s="51">
        <v>142.19999999999999</v>
      </c>
      <c r="U91" s="51">
        <f>S99/T91</f>
        <v>1.1462728551336148E-3</v>
      </c>
      <c r="V91" s="51" t="s">
        <v>59</v>
      </c>
      <c r="W91" s="51" t="s">
        <v>60</v>
      </c>
      <c r="X91" s="51"/>
      <c r="Y91" s="51">
        <v>146.22999999999999</v>
      </c>
      <c r="Z91" s="53">
        <f>X99/Y91</f>
        <v>2.2567188675374412E-5</v>
      </c>
      <c r="AA91" s="51"/>
      <c r="AB91" s="54"/>
      <c r="AC91" s="51"/>
      <c r="AD91" s="51">
        <f>SUM(Z90,Z94,Z98,Z102,Z106,Z110,Z114,Z118,Z122,Z126)</f>
        <v>6.9753128632975454E-5</v>
      </c>
      <c r="AE91" s="51"/>
      <c r="AF91" s="51"/>
    </row>
    <row r="92" spans="1:32">
      <c r="A92" s="49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 t="e">
        <f>L90+L91</f>
        <v>#VALUE!</v>
      </c>
      <c r="N92" s="51"/>
      <c r="O92" s="51"/>
      <c r="P92" s="51"/>
      <c r="Q92" s="49"/>
      <c r="R92" s="51"/>
      <c r="S92" s="51"/>
      <c r="T92" s="51"/>
      <c r="U92" s="51"/>
      <c r="V92" s="51"/>
      <c r="W92" s="51"/>
      <c r="X92" s="51"/>
      <c r="Y92" s="51"/>
      <c r="Z92" s="53"/>
      <c r="AA92" s="51"/>
      <c r="AB92" s="54"/>
      <c r="AC92" s="54"/>
      <c r="AD92" s="51"/>
      <c r="AE92" s="51"/>
      <c r="AF92" s="51"/>
    </row>
    <row r="93" spans="1:32">
      <c r="A93" s="49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49"/>
      <c r="R93" s="51"/>
      <c r="S93" s="51"/>
      <c r="T93" s="51"/>
      <c r="U93" s="51"/>
      <c r="V93" s="51"/>
      <c r="W93" s="51"/>
      <c r="X93" s="51"/>
      <c r="Y93" s="51"/>
      <c r="Z93" s="53"/>
      <c r="AA93" s="51"/>
      <c r="AB93" s="54"/>
      <c r="AC93" s="54"/>
      <c r="AD93" s="51"/>
      <c r="AE93" s="51"/>
      <c r="AF93" s="51"/>
    </row>
    <row r="94" spans="1:32">
      <c r="A94" s="49">
        <v>2</v>
      </c>
      <c r="B94" s="51" t="s">
        <v>18</v>
      </c>
      <c r="C94" s="51" t="s">
        <v>40</v>
      </c>
      <c r="D94" s="51">
        <v>184.26</v>
      </c>
      <c r="E94" s="51" t="e">
        <f>C94/D94</f>
        <v>#VALUE!</v>
      </c>
      <c r="F94" s="51" t="s">
        <v>21</v>
      </c>
      <c r="G94" s="51" t="s">
        <v>20</v>
      </c>
      <c r="H94" s="51" t="s">
        <v>40</v>
      </c>
      <c r="I94" s="51">
        <v>154.20779999999999</v>
      </c>
      <c r="J94" s="51" t="e">
        <f>H94/I94</f>
        <v>#VALUE!</v>
      </c>
      <c r="K94" s="51"/>
      <c r="L94" s="51" t="e">
        <f t="shared" ref="L94" si="204">100*J94/K95</f>
        <v>#VALUE!</v>
      </c>
      <c r="M94" s="51"/>
      <c r="N94" s="51"/>
      <c r="O94" s="51"/>
      <c r="P94" s="51"/>
      <c r="Q94" s="49">
        <v>2</v>
      </c>
      <c r="R94" s="50" t="s">
        <v>57</v>
      </c>
      <c r="S94" s="51"/>
      <c r="T94" s="51">
        <v>142.19999999999999</v>
      </c>
      <c r="U94" s="51">
        <f>S102/T94</f>
        <v>1.7060478199718708E-3</v>
      </c>
      <c r="V94" s="51" t="s">
        <v>58</v>
      </c>
      <c r="W94" s="51" t="s">
        <v>60</v>
      </c>
      <c r="X94" s="51"/>
      <c r="Y94" s="51">
        <v>146.22999999999999</v>
      </c>
      <c r="Z94" s="53">
        <f>X102/Y94</f>
        <v>1.4360938247965533E-5</v>
      </c>
      <c r="AA94" s="51"/>
      <c r="AB94" s="54"/>
      <c r="AC94" s="54"/>
      <c r="AD94" s="51"/>
      <c r="AE94" s="51"/>
      <c r="AF94" s="51"/>
    </row>
    <row r="95" spans="1:32">
      <c r="A95" s="49"/>
      <c r="B95" s="56"/>
      <c r="C95" s="51" t="s">
        <v>40</v>
      </c>
      <c r="D95" s="51">
        <v>184.26</v>
      </c>
      <c r="E95" s="51" t="e">
        <f t="shared" ref="E95" si="205">C95/D95</f>
        <v>#VALUE!</v>
      </c>
      <c r="F95" s="51" t="s">
        <v>19</v>
      </c>
      <c r="G95" s="51" t="s">
        <v>23</v>
      </c>
      <c r="H95" s="51" t="s">
        <v>40</v>
      </c>
      <c r="I95" s="51">
        <v>160.25543999999999</v>
      </c>
      <c r="J95" s="51" t="e">
        <f>H95/I95</f>
        <v>#VALUE!</v>
      </c>
      <c r="K95" s="51" t="e">
        <f t="shared" ref="K95" si="206">J94+J95+E95</f>
        <v>#VALUE!</v>
      </c>
      <c r="L95" s="51" t="e">
        <f t="shared" ref="L95" si="207">100*J95/K95</f>
        <v>#VALUE!</v>
      </c>
      <c r="M95" s="51"/>
      <c r="N95" s="51"/>
      <c r="O95" s="51"/>
      <c r="P95" s="51"/>
      <c r="Q95" s="49"/>
      <c r="R95" s="50"/>
      <c r="S95" s="51"/>
      <c r="T95" s="51">
        <v>142.19999999999999</v>
      </c>
      <c r="U95" s="51">
        <f>S103/T95</f>
        <v>1.7060478199718708E-3</v>
      </c>
      <c r="V95" s="51" t="s">
        <v>59</v>
      </c>
      <c r="W95" s="51" t="s">
        <v>60</v>
      </c>
      <c r="X95" s="51"/>
      <c r="Y95" s="51">
        <v>146.22999999999999</v>
      </c>
      <c r="Z95" s="53">
        <f>X103/Y95</f>
        <v>1.5044792450249609E-5</v>
      </c>
      <c r="AA95" s="51"/>
      <c r="AB95" s="54"/>
      <c r="AC95" s="54"/>
      <c r="AD95" s="51"/>
      <c r="AE95" s="51"/>
      <c r="AF95" s="51"/>
    </row>
    <row r="96" spans="1:32">
      <c r="A96" s="49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 t="e">
        <f t="shared" ref="M96" si="208">L94+L95</f>
        <v>#VALUE!</v>
      </c>
      <c r="N96" s="51"/>
      <c r="O96" s="51"/>
      <c r="P96" s="51"/>
      <c r="Q96" s="49"/>
      <c r="R96" s="51"/>
      <c r="S96" s="51"/>
      <c r="T96" s="51"/>
      <c r="U96" s="51"/>
      <c r="V96" s="51"/>
      <c r="W96" s="51"/>
      <c r="X96" s="51"/>
      <c r="Y96" s="51"/>
      <c r="Z96" s="53"/>
      <c r="AA96" s="51"/>
      <c r="AB96" s="54"/>
      <c r="AC96" s="54"/>
      <c r="AD96" s="51"/>
      <c r="AE96" s="51"/>
      <c r="AF96" s="51"/>
    </row>
    <row r="97" spans="1:32">
      <c r="A97" s="49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49"/>
      <c r="R97" s="51"/>
      <c r="S97" s="51"/>
      <c r="T97" s="51"/>
      <c r="U97" s="51"/>
      <c r="V97" s="51"/>
      <c r="W97" s="51"/>
      <c r="X97" s="51"/>
      <c r="Y97" s="51"/>
      <c r="Z97" s="53"/>
      <c r="AA97" s="51"/>
      <c r="AB97" s="54"/>
      <c r="AC97" s="54"/>
      <c r="AD97" s="51"/>
      <c r="AE97" s="51"/>
      <c r="AF97" s="51"/>
    </row>
    <row r="98" spans="1:32">
      <c r="A98" s="49">
        <v>3</v>
      </c>
      <c r="B98" s="51" t="s">
        <v>18</v>
      </c>
      <c r="C98" s="51">
        <v>1.01E-2</v>
      </c>
      <c r="D98" s="51">
        <v>184.26</v>
      </c>
      <c r="E98" s="51">
        <f t="shared" ref="E98:E99" si="209">C98/D98</f>
        <v>5.4813849994572887E-5</v>
      </c>
      <c r="F98" s="51" t="s">
        <v>21</v>
      </c>
      <c r="G98" s="51" t="s">
        <v>20</v>
      </c>
      <c r="H98" s="51">
        <v>1.959E-2</v>
      </c>
      <c r="I98" s="51">
        <v>154.20779999999999</v>
      </c>
      <c r="J98" s="51">
        <f>H98/I98</f>
        <v>1.2703637559189615E-4</v>
      </c>
      <c r="K98" s="51"/>
      <c r="L98" s="52">
        <f t="shared" ref="L98" si="210">100*J98/K99</f>
        <v>66.655572796937705</v>
      </c>
      <c r="M98" s="51"/>
      <c r="N98" s="51"/>
      <c r="O98" s="51"/>
      <c r="P98" s="51"/>
      <c r="Q98" s="49">
        <v>3</v>
      </c>
      <c r="R98" s="50" t="s">
        <v>57</v>
      </c>
      <c r="S98" s="51">
        <v>0.16300000000000001</v>
      </c>
      <c r="T98" s="51">
        <v>142.19999999999999</v>
      </c>
      <c r="U98" s="51">
        <f>S106/T98</f>
        <v>1.3713080168776372E-3</v>
      </c>
      <c r="V98" s="51" t="s">
        <v>58</v>
      </c>
      <c r="W98" s="51" t="s">
        <v>60</v>
      </c>
      <c r="X98" s="51">
        <v>2E-3</v>
      </c>
      <c r="Y98" s="51">
        <v>146.22999999999999</v>
      </c>
      <c r="Z98" s="53">
        <f>X106/Y98</f>
        <v>4.1031252137044379E-6</v>
      </c>
      <c r="AA98" s="51"/>
      <c r="AB98" s="52">
        <f t="shared" ref="AB98" si="211">100*Z98/AA99</f>
        <v>0.29699093049848319</v>
      </c>
      <c r="AC98" s="54"/>
      <c r="AD98" s="51"/>
      <c r="AE98" s="51"/>
      <c r="AF98" s="51"/>
    </row>
    <row r="99" spans="1:32">
      <c r="A99" s="49"/>
      <c r="B99" s="56"/>
      <c r="C99" s="51">
        <v>1.01E-2</v>
      </c>
      <c r="D99" s="51">
        <v>184.26</v>
      </c>
      <c r="E99" s="51">
        <f t="shared" si="209"/>
        <v>5.4813849994572887E-5</v>
      </c>
      <c r="F99" s="51" t="s">
        <v>19</v>
      </c>
      <c r="G99" s="51" t="s">
        <v>23</v>
      </c>
      <c r="H99" s="51">
        <v>1.4E-3</v>
      </c>
      <c r="I99" s="51">
        <v>160.25543999999999</v>
      </c>
      <c r="J99" s="51">
        <f t="shared" ref="J99" si="212">H99/I99</f>
        <v>8.7360528915586263E-6</v>
      </c>
      <c r="K99" s="51">
        <f t="shared" ref="K99" si="213">J98+J99+E99</f>
        <v>1.9058627847802766E-4</v>
      </c>
      <c r="L99" s="52">
        <f t="shared" ref="L99" si="214">100*J99/K99</f>
        <v>4.5837785182241175</v>
      </c>
      <c r="M99" s="51"/>
      <c r="N99" s="51"/>
      <c r="O99" s="51"/>
      <c r="P99" s="51"/>
      <c r="Q99" s="49"/>
      <c r="R99" s="50"/>
      <c r="S99" s="51">
        <v>0.16300000000000001</v>
      </c>
      <c r="T99" s="51">
        <v>142.19999999999999</v>
      </c>
      <c r="U99" s="51">
        <f>S107/T99</f>
        <v>1.3713080168776372E-3</v>
      </c>
      <c r="V99" s="51" t="s">
        <v>59</v>
      </c>
      <c r="W99" s="51" t="s">
        <v>60</v>
      </c>
      <c r="X99" s="51">
        <v>3.3E-3</v>
      </c>
      <c r="Y99" s="51">
        <v>146.22999999999999</v>
      </c>
      <c r="Z99" s="53">
        <f>X107/Y99</f>
        <v>6.1546878205566573E-6</v>
      </c>
      <c r="AA99" s="51">
        <f>Z98+Z99+U99</f>
        <v>1.3815658299118983E-3</v>
      </c>
      <c r="AB99" s="52">
        <f t="shared" ref="AB99" si="215">100*Z99/AA99</f>
        <v>0.44548639574772481</v>
      </c>
      <c r="AC99" s="54"/>
      <c r="AD99" s="51"/>
      <c r="AE99" s="51"/>
      <c r="AF99" s="51"/>
    </row>
    <row r="100" spans="1:32">
      <c r="A100" s="49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2"/>
      <c r="M100" s="52">
        <f t="shared" ref="M100" si="216">L98+L99</f>
        <v>71.239351315161827</v>
      </c>
      <c r="N100" s="51" t="s">
        <v>54</v>
      </c>
      <c r="O100" s="51"/>
      <c r="P100" s="51"/>
      <c r="Q100" s="49"/>
      <c r="R100" s="51"/>
      <c r="S100" s="51"/>
      <c r="T100" s="51"/>
      <c r="U100" s="51"/>
      <c r="V100" s="51"/>
      <c r="W100" s="51"/>
      <c r="X100" s="51"/>
      <c r="Y100" s="51"/>
      <c r="Z100" s="53"/>
      <c r="AA100" s="51"/>
      <c r="AB100" s="52"/>
      <c r="AC100" s="52">
        <f t="shared" ref="AC100" si="217">AB98+AB99</f>
        <v>0.74247732624620799</v>
      </c>
      <c r="AD100" s="51" t="s">
        <v>59</v>
      </c>
      <c r="AE100" s="51"/>
      <c r="AF100" s="51"/>
    </row>
    <row r="101" spans="1:32">
      <c r="A101" s="49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2"/>
      <c r="M101" s="52"/>
      <c r="N101" s="51" t="e">
        <f>SUM(J91,J95,J99,J103,J107,J111,J115,J119,J123,J127)</f>
        <v>#VALUE!</v>
      </c>
      <c r="O101" s="51"/>
      <c r="P101" s="51"/>
      <c r="Q101" s="49"/>
      <c r="R101" s="51"/>
      <c r="S101" s="51"/>
      <c r="T101" s="51"/>
      <c r="U101" s="51"/>
      <c r="V101" s="51"/>
      <c r="W101" s="51"/>
      <c r="X101" s="51"/>
      <c r="Y101" s="51"/>
      <c r="Z101" s="53"/>
      <c r="AA101" s="51"/>
      <c r="AB101" s="52"/>
      <c r="AC101" s="52"/>
      <c r="AD101" s="51">
        <f>SUM(Z91,Z95,Z99,Z103,Z107,Z111,Z115,Z119,Z123,Z127)</f>
        <v>6.90692744306914E-5</v>
      </c>
      <c r="AE101" s="51"/>
      <c r="AF101" s="51"/>
    </row>
    <row r="102" spans="1:32">
      <c r="A102" s="49">
        <v>4</v>
      </c>
      <c r="B102" s="51" t="s">
        <v>18</v>
      </c>
      <c r="C102" s="51">
        <v>2.2200000000000001E-2</v>
      </c>
      <c r="D102" s="51">
        <v>184.26</v>
      </c>
      <c r="E102" s="51">
        <f t="shared" ref="E102:E103" si="218">C102/D102</f>
        <v>1.2048192771084338E-4</v>
      </c>
      <c r="F102" s="51" t="s">
        <v>21</v>
      </c>
      <c r="G102" s="51" t="s">
        <v>20</v>
      </c>
      <c r="H102" s="51">
        <v>0.2145</v>
      </c>
      <c r="I102" s="51">
        <v>154.20779999999999</v>
      </c>
      <c r="J102" s="51">
        <f t="shared" ref="J102:J103" si="219">H102/I102</f>
        <v>1.3909802227902869E-3</v>
      </c>
      <c r="K102" s="51"/>
      <c r="L102" s="52">
        <f t="shared" ref="L102" si="220">100*J102/K103</f>
        <v>91.275128348275416</v>
      </c>
      <c r="M102" s="52"/>
      <c r="N102" s="51"/>
      <c r="O102" s="51"/>
      <c r="P102" s="51"/>
      <c r="Q102" s="49">
        <v>4</v>
      </c>
      <c r="R102" s="50" t="s">
        <v>57</v>
      </c>
      <c r="S102" s="51">
        <v>0.24260000000000001</v>
      </c>
      <c r="T102" s="51">
        <v>142.19999999999999</v>
      </c>
      <c r="U102" s="51">
        <f>S110/T102</f>
        <v>2.1652601969057669E-3</v>
      </c>
      <c r="V102" s="51" t="s">
        <v>58</v>
      </c>
      <c r="W102" s="51" t="s">
        <v>60</v>
      </c>
      <c r="X102" s="51">
        <v>2.0999999999999999E-3</v>
      </c>
      <c r="Y102" s="51">
        <v>146.22999999999999</v>
      </c>
      <c r="Z102" s="53">
        <f>X110/Y102</f>
        <v>4.7869794159885116E-6</v>
      </c>
      <c r="AA102" s="51"/>
      <c r="AB102" s="52">
        <f t="shared" ref="AB102" si="221">100*Z102/AA103</f>
        <v>0.22017702329998906</v>
      </c>
      <c r="AC102" s="52"/>
      <c r="AD102" s="51"/>
      <c r="AE102" s="51"/>
      <c r="AF102" s="51"/>
    </row>
    <row r="103" spans="1:32">
      <c r="A103" s="49"/>
      <c r="B103" s="56"/>
      <c r="C103" s="51">
        <v>2.2200000000000001E-2</v>
      </c>
      <c r="D103" s="51">
        <v>184.26</v>
      </c>
      <c r="E103" s="51">
        <f t="shared" si="218"/>
        <v>1.2048192771084338E-4</v>
      </c>
      <c r="F103" s="51" t="s">
        <v>19</v>
      </c>
      <c r="G103" s="51" t="s">
        <v>23</v>
      </c>
      <c r="H103" s="51">
        <v>2E-3</v>
      </c>
      <c r="I103" s="51">
        <v>160.25543999999999</v>
      </c>
      <c r="J103" s="51">
        <f t="shared" si="219"/>
        <v>1.2480075559369468E-5</v>
      </c>
      <c r="K103" s="51">
        <f>J102+J103+E103</f>
        <v>1.5239422260604999E-3</v>
      </c>
      <c r="L103" s="52">
        <f t="shared" ref="L103" si="222">100*J103/K103</f>
        <v>0.81893364104959288</v>
      </c>
      <c r="M103" s="52"/>
      <c r="N103" s="51"/>
      <c r="O103" s="51"/>
      <c r="P103" s="51"/>
      <c r="Q103" s="49"/>
      <c r="R103" s="50"/>
      <c r="S103" s="51">
        <v>0.24260000000000001</v>
      </c>
      <c r="T103" s="51">
        <v>142.19999999999999</v>
      </c>
      <c r="U103" s="51">
        <f>S111/T103</f>
        <v>2.1652601969057669E-3</v>
      </c>
      <c r="V103" s="51" t="s">
        <v>59</v>
      </c>
      <c r="W103" s="51" t="s">
        <v>60</v>
      </c>
      <c r="X103" s="51">
        <v>2.2000000000000001E-3</v>
      </c>
      <c r="Y103" s="51">
        <v>146.22999999999999</v>
      </c>
      <c r="Z103" s="53">
        <f>X111/Y103</f>
        <v>4.1031252137044379E-6</v>
      </c>
      <c r="AA103" s="51">
        <f>Z102+Z103+U103</f>
        <v>2.1741503015354599E-3</v>
      </c>
      <c r="AB103" s="52">
        <f t="shared" ref="AB103" si="223">100*Z103/AA103</f>
        <v>0.18872316282856202</v>
      </c>
      <c r="AC103" s="52"/>
      <c r="AD103" s="51"/>
      <c r="AE103" s="51"/>
      <c r="AF103" s="51"/>
    </row>
    <row r="104" spans="1:32">
      <c r="A104" s="49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2"/>
      <c r="M104" s="52">
        <f t="shared" ref="M104" si="224">L102+L103</f>
        <v>92.094061989325013</v>
      </c>
      <c r="N104" s="51"/>
      <c r="O104" s="51"/>
      <c r="P104" s="51"/>
      <c r="Q104" s="49"/>
      <c r="R104" s="51"/>
      <c r="S104" s="51"/>
      <c r="T104" s="51"/>
      <c r="U104" s="51"/>
      <c r="V104" s="51"/>
      <c r="W104" s="51"/>
      <c r="X104" s="51"/>
      <c r="Y104" s="51"/>
      <c r="Z104" s="53"/>
      <c r="AA104" s="51"/>
      <c r="AB104" s="52"/>
      <c r="AC104" s="52">
        <f t="shared" ref="AC104" si="225">AB102+AB103</f>
        <v>0.40890018612855106</v>
      </c>
      <c r="AD104" s="51"/>
      <c r="AE104" s="51"/>
      <c r="AF104" s="51"/>
    </row>
    <row r="105" spans="1:32">
      <c r="A105" s="49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2"/>
      <c r="M105" s="52"/>
      <c r="N105" s="51"/>
      <c r="O105" s="51"/>
      <c r="P105" s="51"/>
      <c r="Q105" s="49"/>
      <c r="R105" s="51"/>
      <c r="S105" s="51"/>
      <c r="T105" s="51"/>
      <c r="U105" s="51"/>
      <c r="V105" s="51"/>
      <c r="W105" s="51"/>
      <c r="X105" s="51"/>
      <c r="Y105" s="51"/>
      <c r="Z105" s="53"/>
      <c r="AA105" s="51"/>
      <c r="AB105" s="52"/>
      <c r="AC105" s="52"/>
      <c r="AD105" s="51"/>
      <c r="AE105" s="51"/>
      <c r="AF105" s="51"/>
    </row>
    <row r="106" spans="1:32">
      <c r="A106" s="49">
        <v>5</v>
      </c>
      <c r="B106" s="51" t="s">
        <v>18</v>
      </c>
      <c r="C106" s="51">
        <v>5.0000000000000001E-4</v>
      </c>
      <c r="D106" s="51">
        <v>184.26</v>
      </c>
      <c r="E106" s="51">
        <f t="shared" ref="E106:E107" si="226">C106/D106</f>
        <v>2.7135569304244003E-6</v>
      </c>
      <c r="F106" s="51" t="s">
        <v>21</v>
      </c>
      <c r="G106" s="51" t="s">
        <v>20</v>
      </c>
      <c r="H106" s="51">
        <v>0.24440000000000001</v>
      </c>
      <c r="I106" s="51">
        <v>154.20779999999999</v>
      </c>
      <c r="J106" s="51">
        <f t="shared" ref="J106:J107" si="227">H106/I106</f>
        <v>1.5848744356640845E-3</v>
      </c>
      <c r="K106" s="51"/>
      <c r="L106" s="52">
        <f t="shared" ref="L106" si="228">100*J106/K107</f>
        <v>99.205192820333721</v>
      </c>
      <c r="M106" s="52"/>
      <c r="N106" s="51"/>
      <c r="O106" s="51"/>
      <c r="P106" s="51"/>
      <c r="Q106" s="49">
        <v>5</v>
      </c>
      <c r="R106" s="50" t="s">
        <v>57</v>
      </c>
      <c r="S106" s="51">
        <v>0.19500000000000001</v>
      </c>
      <c r="T106" s="51">
        <v>142.19999999999999</v>
      </c>
      <c r="U106" s="51">
        <f>S114/T106</f>
        <v>3.2651195499296768E-3</v>
      </c>
      <c r="V106" s="51" t="s">
        <v>58</v>
      </c>
      <c r="W106" s="51" t="s">
        <v>60</v>
      </c>
      <c r="X106" s="51">
        <v>5.9999999999999995E-4</v>
      </c>
      <c r="Y106" s="51">
        <v>146.22999999999999</v>
      </c>
      <c r="Z106" s="53">
        <f>X114/Y106</f>
        <v>6.838542022840731E-6</v>
      </c>
      <c r="AA106" s="51"/>
      <c r="AB106" s="52">
        <f t="shared" ref="AB106" si="229">100*Z106/AA107</f>
        <v>0.20874280330927511</v>
      </c>
      <c r="AC106" s="52"/>
      <c r="AD106" s="51"/>
      <c r="AE106" s="51"/>
      <c r="AF106" s="51"/>
    </row>
    <row r="107" spans="1:32">
      <c r="A107" s="49"/>
      <c r="B107" s="56"/>
      <c r="C107" s="51">
        <v>5.0000000000000001E-4</v>
      </c>
      <c r="D107" s="51">
        <v>184.26</v>
      </c>
      <c r="E107" s="51">
        <f t="shared" si="226"/>
        <v>2.7135569304244003E-6</v>
      </c>
      <c r="F107" s="51" t="s">
        <v>19</v>
      </c>
      <c r="G107" s="51" t="s">
        <v>23</v>
      </c>
      <c r="H107" s="51">
        <v>1.6000000000000001E-3</v>
      </c>
      <c r="I107" s="51">
        <v>160.25543999999999</v>
      </c>
      <c r="J107" s="51">
        <f t="shared" si="227"/>
        <v>9.9840604474955736E-6</v>
      </c>
      <c r="K107" s="51">
        <f t="shared" ref="K107" si="230">J106+J107+E107</f>
        <v>1.5975720530420044E-3</v>
      </c>
      <c r="L107" s="52">
        <f t="shared" ref="L107" si="231">100*J107/K107</f>
        <v>0.62495212209580808</v>
      </c>
      <c r="M107" s="52"/>
      <c r="N107" s="51" t="s">
        <v>55</v>
      </c>
      <c r="O107" s="51"/>
      <c r="P107" s="51"/>
      <c r="Q107" s="49"/>
      <c r="R107" s="50"/>
      <c r="S107" s="51">
        <v>0.19500000000000001</v>
      </c>
      <c r="T107" s="51">
        <v>142.19999999999999</v>
      </c>
      <c r="U107" s="51">
        <f>S115/T107</f>
        <v>3.2651195499296768E-3</v>
      </c>
      <c r="V107" s="51" t="s">
        <v>59</v>
      </c>
      <c r="W107" s="51" t="s">
        <v>60</v>
      </c>
      <c r="X107" s="51">
        <v>8.9999999999999998E-4</v>
      </c>
      <c r="Y107" s="51">
        <v>146.22999999999999</v>
      </c>
      <c r="Z107" s="53">
        <f>X115/Y107</f>
        <v>4.1031252137044379E-6</v>
      </c>
      <c r="AA107" s="51">
        <f t="shared" ref="AA107" si="232">Z106+Z107+U107</f>
        <v>3.2760612171662219E-3</v>
      </c>
      <c r="AB107" s="52">
        <f t="shared" ref="AB107" si="233">100*Z107/AA107</f>
        <v>0.12524568198556504</v>
      </c>
      <c r="AC107" s="52"/>
      <c r="AD107" s="51" t="s">
        <v>55</v>
      </c>
      <c r="AE107" s="51"/>
      <c r="AF107" s="51"/>
    </row>
    <row r="108" spans="1:32">
      <c r="A108" s="49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2"/>
      <c r="M108" s="52">
        <f t="shared" ref="M108" si="234">L106+L107</f>
        <v>99.830144942429527</v>
      </c>
      <c r="N108" s="51" t="e">
        <f>SUM(N101,N91)</f>
        <v>#VALUE!</v>
      </c>
      <c r="O108" s="51"/>
      <c r="P108" s="51"/>
      <c r="Q108" s="49"/>
      <c r="R108" s="51"/>
      <c r="S108" s="51"/>
      <c r="T108" s="51"/>
      <c r="U108" s="51"/>
      <c r="V108" s="51"/>
      <c r="W108" s="51"/>
      <c r="X108" s="51"/>
      <c r="Y108" s="51"/>
      <c r="Z108" s="53"/>
      <c r="AA108" s="51"/>
      <c r="AB108" s="52"/>
      <c r="AC108" s="52">
        <f t="shared" ref="AC108" si="235">AB106+AB107</f>
        <v>0.33398848529484015</v>
      </c>
      <c r="AD108" s="51">
        <f>SUM(AD101,AD91)</f>
        <v>1.3882240306366684E-4</v>
      </c>
      <c r="AE108" s="51"/>
      <c r="AF108" s="51"/>
    </row>
    <row r="109" spans="1:32">
      <c r="A109" s="49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2"/>
      <c r="M109" s="52"/>
      <c r="N109" s="51"/>
      <c r="O109" s="51"/>
      <c r="P109" s="51"/>
      <c r="Q109" s="49"/>
      <c r="R109" s="51"/>
      <c r="S109" s="51"/>
      <c r="T109" s="51"/>
      <c r="U109" s="51"/>
      <c r="V109" s="51"/>
      <c r="W109" s="51"/>
      <c r="X109" s="51"/>
      <c r="Y109" s="51"/>
      <c r="Z109" s="53"/>
      <c r="AA109" s="51"/>
      <c r="AB109" s="52"/>
      <c r="AC109" s="52"/>
      <c r="AD109" s="51"/>
      <c r="AE109" s="51"/>
      <c r="AF109" s="51"/>
    </row>
    <row r="110" spans="1:32">
      <c r="A110" s="49">
        <v>6</v>
      </c>
      <c r="B110" s="51" t="s">
        <v>18</v>
      </c>
      <c r="C110" s="51">
        <v>1.5100000000000001E-2</v>
      </c>
      <c r="D110" s="51">
        <v>184.26</v>
      </c>
      <c r="E110" s="51">
        <f t="shared" ref="E110:E111" si="236">C110/D110</f>
        <v>8.1949419298816897E-5</v>
      </c>
      <c r="F110" s="51" t="s">
        <v>21</v>
      </c>
      <c r="G110" s="51" t="s">
        <v>20</v>
      </c>
      <c r="H110" s="51">
        <v>8.0999999999999996E-3</v>
      </c>
      <c r="I110" s="51">
        <v>154.20779999999999</v>
      </c>
      <c r="J110" s="51">
        <f t="shared" ref="J110:J111" si="237">H110/I110</f>
        <v>5.2526525895577267E-5</v>
      </c>
      <c r="K110" s="51"/>
      <c r="L110" s="52">
        <f t="shared" ref="L110" si="238">100*J110/K111</f>
        <v>35.591893999369276</v>
      </c>
      <c r="M110" s="52"/>
      <c r="N110" s="51"/>
      <c r="O110" s="51"/>
      <c r="P110" s="51"/>
      <c r="Q110" s="49">
        <v>6</v>
      </c>
      <c r="R110" s="50" t="s">
        <v>57</v>
      </c>
      <c r="S110" s="51">
        <v>0.30790000000000001</v>
      </c>
      <c r="T110" s="51">
        <v>142.19999999999999</v>
      </c>
      <c r="U110" s="51">
        <f>S118/T110</f>
        <v>2.3220815752461326E-3</v>
      </c>
      <c r="V110" s="51" t="s">
        <v>58</v>
      </c>
      <c r="W110" s="51" t="s">
        <v>60</v>
      </c>
      <c r="X110" s="51">
        <v>6.9999999999999999E-4</v>
      </c>
      <c r="Y110" s="51">
        <v>146.22999999999999</v>
      </c>
      <c r="Z110" s="53">
        <f>X110/Y110</f>
        <v>4.7869794159885116E-6</v>
      </c>
      <c r="AA110" s="51"/>
      <c r="AB110" s="52">
        <f t="shared" ref="AB110" si="239">100*Z110/AA111</f>
        <v>0.20536411734712803</v>
      </c>
      <c r="AC110" s="52"/>
      <c r="AD110" s="51"/>
      <c r="AE110" s="51"/>
      <c r="AF110" s="51"/>
    </row>
    <row r="111" spans="1:32">
      <c r="A111" s="49"/>
      <c r="B111" s="56"/>
      <c r="C111" s="51">
        <v>1.5100000000000001E-2</v>
      </c>
      <c r="D111" s="51">
        <v>184.26</v>
      </c>
      <c r="E111" s="51">
        <f t="shared" si="236"/>
        <v>8.1949419298816897E-5</v>
      </c>
      <c r="F111" s="51" t="s">
        <v>19</v>
      </c>
      <c r="G111" s="51" t="s">
        <v>23</v>
      </c>
      <c r="H111" s="51">
        <v>2.0999999999999999E-3</v>
      </c>
      <c r="I111" s="51">
        <v>160.25543999999999</v>
      </c>
      <c r="J111" s="51">
        <f t="shared" si="237"/>
        <v>1.310407933733794E-5</v>
      </c>
      <c r="K111" s="51">
        <f t="shared" ref="K111" si="240">J110+J111+E111</f>
        <v>1.4758002453173211E-4</v>
      </c>
      <c r="L111" s="52">
        <f t="shared" ref="L111" si="241">100*J111/K111</f>
        <v>8.8793042140471723</v>
      </c>
      <c r="M111" s="52"/>
      <c r="N111" s="51"/>
      <c r="O111" s="51"/>
      <c r="P111" s="51"/>
      <c r="Q111" s="49"/>
      <c r="R111" s="50"/>
      <c r="S111" s="51">
        <v>0.30790000000000001</v>
      </c>
      <c r="T111" s="51">
        <v>142.19999999999999</v>
      </c>
      <c r="U111" s="51">
        <f>S119/T111</f>
        <v>2.3220815752461326E-3</v>
      </c>
      <c r="V111" s="51" t="s">
        <v>59</v>
      </c>
      <c r="W111" s="51" t="s">
        <v>60</v>
      </c>
      <c r="X111" s="51">
        <v>5.9999999999999995E-4</v>
      </c>
      <c r="Y111" s="51">
        <v>146.22999999999999</v>
      </c>
      <c r="Z111" s="53">
        <f>X111/Y111</f>
        <v>4.1031252137044379E-6</v>
      </c>
      <c r="AA111" s="51">
        <f t="shared" ref="AA111" si="242">Z110+Z111+U111</f>
        <v>2.3309716798758256E-3</v>
      </c>
      <c r="AB111" s="52">
        <f t="shared" ref="AB111" si="243">100*Z111/AA111</f>
        <v>0.17602638629753828</v>
      </c>
      <c r="AC111" s="52"/>
      <c r="AD111" s="51"/>
      <c r="AE111" s="51"/>
      <c r="AF111" s="51"/>
    </row>
    <row r="112" spans="1:32">
      <c r="A112" s="49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2"/>
      <c r="M112" s="52">
        <f t="shared" ref="M112" si="244">L110+L111</f>
        <v>44.47119821341645</v>
      </c>
      <c r="N112" s="51"/>
      <c r="O112" s="51"/>
      <c r="P112" s="51"/>
      <c r="Q112" s="49"/>
      <c r="R112" s="51"/>
      <c r="S112" s="51"/>
      <c r="T112" s="51"/>
      <c r="U112" s="51"/>
      <c r="V112" s="51"/>
      <c r="W112" s="51"/>
      <c r="X112" s="51"/>
      <c r="Y112" s="51"/>
      <c r="Z112" s="53"/>
      <c r="AA112" s="51"/>
      <c r="AB112" s="52"/>
      <c r="AC112" s="52">
        <f>AB110+AB111</f>
        <v>0.38139050364466631</v>
      </c>
      <c r="AD112" s="51"/>
      <c r="AE112" s="51"/>
      <c r="AF112" s="51"/>
    </row>
    <row r="113" spans="1:32">
      <c r="A113" s="49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2"/>
      <c r="M113" s="52"/>
      <c r="N113" s="51"/>
      <c r="O113" s="51"/>
      <c r="P113" s="51"/>
      <c r="Q113" s="49"/>
      <c r="R113" s="51"/>
      <c r="S113" s="51"/>
      <c r="T113" s="51"/>
      <c r="U113" s="51"/>
      <c r="V113" s="51"/>
      <c r="W113" s="51"/>
      <c r="X113" s="51"/>
      <c r="Y113" s="51"/>
      <c r="Z113" s="53"/>
      <c r="AA113" s="51"/>
      <c r="AB113" s="52"/>
      <c r="AC113" s="52"/>
      <c r="AD113" s="51"/>
      <c r="AE113" s="51"/>
      <c r="AF113" s="51"/>
    </row>
    <row r="114" spans="1:32">
      <c r="A114" s="49">
        <v>7</v>
      </c>
      <c r="B114" s="51" t="s">
        <v>18</v>
      </c>
      <c r="C114" s="51">
        <v>1.2800000000000001E-2</v>
      </c>
      <c r="D114" s="51">
        <v>184.26</v>
      </c>
      <c r="E114" s="51">
        <f t="shared" ref="E114:E115" si="245">C114/D114</f>
        <v>6.9467057418864657E-5</v>
      </c>
      <c r="F114" s="51" t="s">
        <v>21</v>
      </c>
      <c r="G114" s="51" t="s">
        <v>20</v>
      </c>
      <c r="H114" s="51">
        <v>5.5999999999999999E-3</v>
      </c>
      <c r="I114" s="51">
        <v>154.20779999999999</v>
      </c>
      <c r="J114" s="51">
        <f t="shared" ref="J114:J115" si="246">H114/I114</f>
        <v>3.6314635187065765E-5</v>
      </c>
      <c r="K114" s="51"/>
      <c r="L114" s="52">
        <f t="shared" ref="L114" si="247">100*J114/K115</f>
        <v>29.022497650542039</v>
      </c>
      <c r="M114" s="52"/>
      <c r="N114" s="51"/>
      <c r="O114" s="51"/>
      <c r="P114" s="51"/>
      <c r="Q114" s="49">
        <v>7</v>
      </c>
      <c r="R114" s="50" t="s">
        <v>57</v>
      </c>
      <c r="S114" s="51">
        <v>0.46429999999999999</v>
      </c>
      <c r="T114" s="51">
        <v>142.19999999999999</v>
      </c>
      <c r="U114" s="51">
        <f>S114/T114</f>
        <v>3.2651195499296768E-3</v>
      </c>
      <c r="V114" s="51" t="s">
        <v>58</v>
      </c>
      <c r="W114" s="51" t="s">
        <v>60</v>
      </c>
      <c r="X114" s="51">
        <v>1E-3</v>
      </c>
      <c r="Y114" s="51">
        <v>146.22999999999999</v>
      </c>
      <c r="Z114" s="53">
        <f>X114/Y114</f>
        <v>6.838542022840731E-6</v>
      </c>
      <c r="AA114" s="51"/>
      <c r="AB114" s="52">
        <f t="shared" ref="AB114" si="248">100*Z114/AA115</f>
        <v>0.20874280330927511</v>
      </c>
      <c r="AC114" s="52"/>
      <c r="AD114" s="51"/>
      <c r="AE114" s="51"/>
      <c r="AF114" s="51"/>
    </row>
    <row r="115" spans="1:32">
      <c r="A115" s="49"/>
      <c r="B115" s="56"/>
      <c r="C115" s="51">
        <v>1.2800000000000001E-2</v>
      </c>
      <c r="D115" s="51">
        <v>184.26</v>
      </c>
      <c r="E115" s="51">
        <f t="shared" si="245"/>
        <v>6.9467057418864657E-5</v>
      </c>
      <c r="F115" s="51" t="s">
        <v>19</v>
      </c>
      <c r="G115" s="51" t="s">
        <v>23</v>
      </c>
      <c r="H115" s="51">
        <v>3.0999999999999999E-3</v>
      </c>
      <c r="I115" s="51">
        <v>160.25543999999999</v>
      </c>
      <c r="J115" s="51">
        <f t="shared" si="246"/>
        <v>1.9344117117022674E-5</v>
      </c>
      <c r="K115" s="51">
        <f t="shared" ref="K115" si="249">J114+J115+E115</f>
        <v>1.251258097229531E-4</v>
      </c>
      <c r="L115" s="52">
        <f t="shared" ref="L115" si="250">100*J115/K115</f>
        <v>15.459733814992598</v>
      </c>
      <c r="M115" s="52"/>
      <c r="N115" s="51"/>
      <c r="O115" s="51"/>
      <c r="P115" s="51"/>
      <c r="Q115" s="49"/>
      <c r="R115" s="50"/>
      <c r="S115" s="51">
        <v>0.46429999999999999</v>
      </c>
      <c r="T115" s="51">
        <v>142.19999999999999</v>
      </c>
      <c r="U115" s="51">
        <f>S115/T115</f>
        <v>3.2651195499296768E-3</v>
      </c>
      <c r="V115" s="51" t="s">
        <v>59</v>
      </c>
      <c r="W115" s="51" t="s">
        <v>60</v>
      </c>
      <c r="X115" s="51">
        <v>5.9999999999999995E-4</v>
      </c>
      <c r="Y115" s="51">
        <v>146.22999999999999</v>
      </c>
      <c r="Z115" s="53">
        <f>X115/Y115</f>
        <v>4.1031252137044379E-6</v>
      </c>
      <c r="AA115" s="51">
        <f t="shared" ref="AA115" si="251">Z114+Z115+U115</f>
        <v>3.2760612171662219E-3</v>
      </c>
      <c r="AB115" s="52">
        <f t="shared" ref="AB115" si="252">100*Z115/AA115</f>
        <v>0.12524568198556504</v>
      </c>
      <c r="AC115" s="52"/>
      <c r="AD115" s="51"/>
      <c r="AE115" s="51"/>
      <c r="AF115" s="51"/>
    </row>
    <row r="116" spans="1:32">
      <c r="A116" s="49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2"/>
      <c r="M116" s="52">
        <f t="shared" ref="M116" si="253">L114+L115</f>
        <v>44.482231465534639</v>
      </c>
      <c r="N116" s="51"/>
      <c r="O116" s="51"/>
      <c r="P116" s="51"/>
      <c r="Q116" s="49"/>
      <c r="R116" s="51"/>
      <c r="S116" s="51"/>
      <c r="T116" s="51"/>
      <c r="U116" s="51"/>
      <c r="V116" s="51"/>
      <c r="W116" s="51"/>
      <c r="X116" s="51"/>
      <c r="Y116" s="51"/>
      <c r="Z116" s="53"/>
      <c r="AA116" s="51"/>
      <c r="AB116" s="52"/>
      <c r="AC116" s="52">
        <f t="shared" ref="AC116" si="254">AB114+AB115</f>
        <v>0.33398848529484015</v>
      </c>
      <c r="AD116" s="51"/>
      <c r="AE116" s="51"/>
      <c r="AF116" s="51"/>
    </row>
    <row r="117" spans="1:32">
      <c r="A117" s="49"/>
      <c r="B117" s="51"/>
      <c r="C117" s="51"/>
      <c r="D117" s="51"/>
      <c r="E117" s="51"/>
      <c r="F117" s="51"/>
      <c r="G117" s="51"/>
      <c r="H117" s="45"/>
      <c r="I117" s="51"/>
      <c r="J117" s="51"/>
      <c r="K117" s="51"/>
      <c r="L117" s="52"/>
      <c r="M117" s="52"/>
      <c r="N117" s="51"/>
      <c r="O117" s="51"/>
      <c r="P117" s="51"/>
      <c r="Q117" s="49"/>
      <c r="R117" s="51"/>
      <c r="S117" s="51"/>
      <c r="T117" s="51"/>
      <c r="U117" s="51"/>
      <c r="V117" s="51"/>
      <c r="W117" s="51"/>
      <c r="X117" s="51"/>
      <c r="Y117" s="51"/>
      <c r="Z117" s="53"/>
      <c r="AA117" s="51"/>
      <c r="AB117" s="52"/>
      <c r="AC117" s="52"/>
      <c r="AD117" s="51"/>
      <c r="AE117" s="51"/>
      <c r="AF117" s="51"/>
    </row>
    <row r="118" spans="1:32">
      <c r="A118" s="49">
        <v>8</v>
      </c>
      <c r="B118" s="51" t="s">
        <v>18</v>
      </c>
      <c r="C118" s="51">
        <v>2.1600000000000001E-2</v>
      </c>
      <c r="D118" s="51">
        <v>184.26</v>
      </c>
      <c r="E118" s="51">
        <f t="shared" ref="E118:E119" si="255">C118/D118</f>
        <v>1.172256593943341E-4</v>
      </c>
      <c r="F118" s="51" t="s">
        <v>21</v>
      </c>
      <c r="G118" s="51" t="s">
        <v>20</v>
      </c>
      <c r="H118" s="51">
        <v>2.3999999999999998E-3</v>
      </c>
      <c r="I118" s="51">
        <v>154.20779999999999</v>
      </c>
      <c r="J118" s="51">
        <f>H119/I118</f>
        <v>1.6211890708511502E-5</v>
      </c>
      <c r="K118" s="51"/>
      <c r="L118" s="52">
        <f t="shared" ref="L118" si="256">100*J118/K119</f>
        <v>10.877715329732579</v>
      </c>
      <c r="M118" s="52"/>
      <c r="N118" s="51"/>
      <c r="O118" s="51"/>
      <c r="P118" s="51"/>
      <c r="Q118" s="49">
        <v>8</v>
      </c>
      <c r="R118" s="50" t="s">
        <v>57</v>
      </c>
      <c r="S118" s="51">
        <v>0.33019999999999999</v>
      </c>
      <c r="T118" s="51">
        <v>142.19999999999999</v>
      </c>
      <c r="U118" s="51">
        <f>S118/T118</f>
        <v>2.3220815752461326E-3</v>
      </c>
      <c r="V118" s="51" t="s">
        <v>58</v>
      </c>
      <c r="W118" s="51" t="s">
        <v>60</v>
      </c>
      <c r="X118" s="51">
        <v>6.9999999999999999E-4</v>
      </c>
      <c r="Y118" s="51">
        <v>146.22999999999999</v>
      </c>
      <c r="Z118" s="53">
        <f t="shared" ref="Z118:Z119" si="257">X118/Y118</f>
        <v>4.7869794159885116E-6</v>
      </c>
      <c r="AA118" s="51"/>
      <c r="AB118" s="52">
        <f t="shared" ref="AB118" si="258">100*Z118/AA119</f>
        <v>0.20554502408618469</v>
      </c>
      <c r="AC118" s="52"/>
      <c r="AD118" s="51"/>
      <c r="AE118" s="51"/>
      <c r="AF118" s="51"/>
    </row>
    <row r="119" spans="1:32">
      <c r="A119" s="49"/>
      <c r="B119" s="56"/>
      <c r="C119" s="51">
        <v>2.1600000000000001E-2</v>
      </c>
      <c r="D119" s="51">
        <v>184.26</v>
      </c>
      <c r="E119" s="51">
        <f t="shared" si="255"/>
        <v>1.172256593943341E-4</v>
      </c>
      <c r="F119" s="51" t="s">
        <v>19</v>
      </c>
      <c r="G119" s="51" t="s">
        <v>23</v>
      </c>
      <c r="H119" s="51">
        <v>2.5000000000000001E-3</v>
      </c>
      <c r="I119" s="51">
        <v>160.25543999999999</v>
      </c>
      <c r="J119" s="51">
        <f>H119/I119</f>
        <v>1.5600094449211835E-5</v>
      </c>
      <c r="K119" s="51">
        <f t="shared" ref="K119" si="259">J118+J119+E119</f>
        <v>1.4903764455205743E-4</v>
      </c>
      <c r="L119" s="52">
        <f t="shared" ref="L119" si="260">100*J119/K119</f>
        <v>10.467217524873638</v>
      </c>
      <c r="M119" s="52"/>
      <c r="N119" s="51"/>
      <c r="O119" s="51"/>
      <c r="P119" s="51"/>
      <c r="Q119" s="49"/>
      <c r="R119" s="50"/>
      <c r="S119" s="51">
        <v>0.33019999999999999</v>
      </c>
      <c r="T119" s="51">
        <v>142.19999999999999</v>
      </c>
      <c r="U119" s="51">
        <f>S119/T119</f>
        <v>2.3220815752461326E-3</v>
      </c>
      <c r="V119" s="51" t="s">
        <v>59</v>
      </c>
      <c r="W119" s="51" t="s">
        <v>60</v>
      </c>
      <c r="X119" s="51">
        <v>2.9999999999999997E-4</v>
      </c>
      <c r="Y119" s="51">
        <v>146.22999999999999</v>
      </c>
      <c r="Z119" s="53">
        <f t="shared" si="257"/>
        <v>2.051562606852219E-6</v>
      </c>
      <c r="AA119" s="51">
        <f>Z118+Z119+U119</f>
        <v>2.3289201172689731E-3</v>
      </c>
      <c r="AB119" s="52">
        <f t="shared" ref="AB119" si="261">100*Z119/AA119</f>
        <v>8.8090724608364854E-2</v>
      </c>
      <c r="AC119" s="52"/>
      <c r="AD119" s="51"/>
      <c r="AE119" s="51"/>
      <c r="AF119" s="51"/>
    </row>
    <row r="120" spans="1:32">
      <c r="A120" s="49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2"/>
      <c r="M120" s="52">
        <f t="shared" ref="M120" si="262">L118+L119</f>
        <v>21.344932854606217</v>
      </c>
      <c r="N120" s="51"/>
      <c r="O120" s="51"/>
      <c r="P120" s="51"/>
      <c r="Q120" s="49"/>
      <c r="R120" s="51"/>
      <c r="S120" s="45"/>
      <c r="T120" s="51"/>
      <c r="U120" s="51"/>
      <c r="V120" s="51"/>
      <c r="W120" s="51"/>
      <c r="X120" s="51"/>
      <c r="Y120" s="51"/>
      <c r="Z120" s="53"/>
      <c r="AA120" s="51"/>
      <c r="AB120" s="52"/>
      <c r="AC120" s="52">
        <f t="shared" ref="AC120" si="263">AB118+AB119</f>
        <v>0.29363574869454956</v>
      </c>
      <c r="AD120" s="51"/>
      <c r="AE120" s="51"/>
      <c r="AF120" s="51"/>
    </row>
    <row r="121" spans="1:32">
      <c r="A121" s="49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2"/>
      <c r="M121" s="52"/>
      <c r="N121" s="51"/>
      <c r="O121" s="51"/>
      <c r="P121" s="51"/>
      <c r="Q121" s="49"/>
      <c r="R121" s="51"/>
      <c r="S121" s="51"/>
      <c r="T121" s="51"/>
      <c r="U121" s="51"/>
      <c r="V121" s="51"/>
      <c r="W121" s="51"/>
      <c r="X121" s="51"/>
      <c r="Y121" s="51"/>
      <c r="Z121" s="53"/>
      <c r="AA121" s="51"/>
      <c r="AB121" s="52"/>
      <c r="AC121" s="52"/>
      <c r="AD121" s="51"/>
      <c r="AE121" s="51"/>
      <c r="AF121" s="51"/>
    </row>
    <row r="122" spans="1:32">
      <c r="A122" s="49">
        <v>9</v>
      </c>
      <c r="B122" s="51" t="s">
        <v>18</v>
      </c>
      <c r="C122" s="51">
        <v>1.41E-2</v>
      </c>
      <c r="D122" s="51">
        <v>184.26</v>
      </c>
      <c r="E122" s="51">
        <f t="shared" ref="E122:E123" si="264">C122/D122</f>
        <v>7.6522305437968087E-5</v>
      </c>
      <c r="F122" s="51" t="s">
        <v>21</v>
      </c>
      <c r="G122" s="51" t="s">
        <v>20</v>
      </c>
      <c r="H122" s="51">
        <v>3.0000000000000001E-3</v>
      </c>
      <c r="I122" s="51">
        <v>154.20779999999999</v>
      </c>
      <c r="J122" s="51">
        <f t="shared" ref="J122:J123" si="265">H122/I122</f>
        <v>1.9454268850213804E-5</v>
      </c>
      <c r="K122" s="51"/>
      <c r="L122" s="52">
        <f t="shared" ref="L122" si="266">100*J122/K123</f>
        <v>17.834756396859731</v>
      </c>
      <c r="M122" s="52"/>
      <c r="N122" s="51"/>
      <c r="O122" s="51"/>
      <c r="P122" s="51"/>
      <c r="Q122" s="49">
        <v>9</v>
      </c>
      <c r="R122" s="50" t="s">
        <v>57</v>
      </c>
      <c r="S122" s="51">
        <v>0.29899999999999999</v>
      </c>
      <c r="T122" s="51">
        <v>142.19999999999999</v>
      </c>
      <c r="U122" s="51">
        <f>S122/T122</f>
        <v>2.1026722925457102E-3</v>
      </c>
      <c r="V122" s="51" t="s">
        <v>58</v>
      </c>
      <c r="W122" s="51" t="s">
        <v>60</v>
      </c>
      <c r="X122" s="51">
        <v>5.9999999999999995E-4</v>
      </c>
      <c r="Y122" s="51">
        <v>146.22999999999999</v>
      </c>
      <c r="Z122" s="53">
        <f t="shared" ref="Z122:Z123" si="267">X122/Y122</f>
        <v>4.1031252137044379E-6</v>
      </c>
      <c r="AA122" s="51"/>
      <c r="AB122" s="52">
        <f t="shared" ref="AB122" si="268">100*Z122/AA123</f>
        <v>0.1945060033097025</v>
      </c>
      <c r="AC122" s="52"/>
      <c r="AD122" s="51"/>
      <c r="AE122" s="51"/>
      <c r="AF122" s="51"/>
    </row>
    <row r="123" spans="1:32">
      <c r="A123" s="49"/>
      <c r="B123" s="56"/>
      <c r="C123" s="51">
        <v>1.41E-2</v>
      </c>
      <c r="D123" s="51">
        <v>184.26</v>
      </c>
      <c r="E123" s="51">
        <f t="shared" si="264"/>
        <v>7.6522305437968087E-5</v>
      </c>
      <c r="F123" s="51" t="s">
        <v>19</v>
      </c>
      <c r="G123" s="51" t="s">
        <v>23</v>
      </c>
      <c r="H123" s="51">
        <v>2.0999999999999999E-3</v>
      </c>
      <c r="I123" s="51">
        <v>160.25543999999999</v>
      </c>
      <c r="J123" s="51">
        <f t="shared" si="265"/>
        <v>1.310407933733794E-5</v>
      </c>
      <c r="K123" s="51">
        <f t="shared" ref="K123" si="269">J122+J123+E123</f>
        <v>1.0908065362551983E-4</v>
      </c>
      <c r="L123" s="52">
        <f t="shared" ref="L123" si="270">100*J123/K123</f>
        <v>12.013202068191671</v>
      </c>
      <c r="M123" s="52"/>
      <c r="N123" s="51"/>
      <c r="O123" s="51"/>
      <c r="P123" s="51"/>
      <c r="Q123" s="49"/>
      <c r="R123" s="50"/>
      <c r="S123" s="51">
        <v>0.29899999999999999</v>
      </c>
      <c r="T123" s="51">
        <v>142.19999999999999</v>
      </c>
      <c r="U123" s="51">
        <f>S123/T123</f>
        <v>2.1026722925457102E-3</v>
      </c>
      <c r="V123" s="51" t="s">
        <v>59</v>
      </c>
      <c r="W123" s="51" t="s">
        <v>60</v>
      </c>
      <c r="X123" s="51">
        <v>4.0000000000000002E-4</v>
      </c>
      <c r="Y123" s="51">
        <v>146.22999999999999</v>
      </c>
      <c r="Z123" s="53">
        <f t="shared" si="267"/>
        <v>2.7354168091362927E-6</v>
      </c>
      <c r="AA123" s="51">
        <f t="shared" ref="AA123" si="271">Z122+Z123+U123</f>
        <v>2.1095108345685508E-3</v>
      </c>
      <c r="AB123" s="52">
        <f t="shared" ref="AB123" si="272">100*Z123/AA123</f>
        <v>0.12967066887313503</v>
      </c>
      <c r="AC123" s="52"/>
      <c r="AD123" s="51"/>
      <c r="AE123" s="51"/>
      <c r="AF123" s="51"/>
    </row>
    <row r="124" spans="1:32">
      <c r="A124" s="49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2"/>
      <c r="M124" s="52">
        <f t="shared" ref="M124" si="273">L122+L123</f>
        <v>29.847958465051402</v>
      </c>
      <c r="N124" s="51"/>
      <c r="O124" s="51"/>
      <c r="P124" s="51"/>
      <c r="Q124" s="49"/>
      <c r="R124" s="51"/>
      <c r="S124" s="51"/>
      <c r="T124" s="51"/>
      <c r="U124" s="51"/>
      <c r="V124" s="51"/>
      <c r="W124" s="51"/>
      <c r="X124" s="51"/>
      <c r="Y124" s="51"/>
      <c r="Z124" s="53"/>
      <c r="AA124" s="51"/>
      <c r="AB124" s="52"/>
      <c r="AC124" s="52">
        <f t="shared" ref="AC124" si="274">AB122+AB123</f>
        <v>0.32417667218283752</v>
      </c>
      <c r="AD124" s="51"/>
      <c r="AE124" s="51"/>
      <c r="AF124" s="51"/>
    </row>
    <row r="125" spans="1:32">
      <c r="A125" s="49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2"/>
      <c r="M125" s="52"/>
      <c r="N125" s="51"/>
      <c r="O125" s="51"/>
      <c r="P125" s="51"/>
      <c r="Q125" s="49"/>
      <c r="R125" s="51"/>
      <c r="S125" s="51"/>
      <c r="T125" s="51"/>
      <c r="U125" s="51"/>
      <c r="V125" s="51"/>
      <c r="W125" s="51"/>
      <c r="X125" s="51"/>
      <c r="Y125" s="51"/>
      <c r="Z125" s="53"/>
      <c r="AA125" s="51"/>
      <c r="AB125" s="52"/>
      <c r="AC125" s="52"/>
      <c r="AD125" s="51"/>
      <c r="AE125" s="51"/>
      <c r="AF125" s="51"/>
    </row>
    <row r="126" spans="1:32">
      <c r="A126" s="49">
        <v>10</v>
      </c>
      <c r="B126" s="51" t="s">
        <v>18</v>
      </c>
      <c r="C126" s="51">
        <v>1.2699999999999999E-2</v>
      </c>
      <c r="D126" s="51">
        <v>184.26</v>
      </c>
      <c r="E126" s="51">
        <f t="shared" ref="E126:E127" si="275">C126/D126</f>
        <v>6.8924346032779774E-5</v>
      </c>
      <c r="F126" s="51" t="s">
        <v>21</v>
      </c>
      <c r="G126" s="51" t="s">
        <v>20</v>
      </c>
      <c r="H126" s="51">
        <v>3.0999999999999999E-3</v>
      </c>
      <c r="I126" s="51">
        <v>154.20779999999999</v>
      </c>
      <c r="J126" s="51">
        <f t="shared" ref="J126:J127" si="276">H126/I126</f>
        <v>2.0102744478554262E-5</v>
      </c>
      <c r="K126" s="51"/>
      <c r="L126" s="52">
        <f t="shared" ref="L126" si="277">100*J126/K127</f>
        <v>19.282256727566889</v>
      </c>
      <c r="M126" s="52"/>
      <c r="N126" s="51"/>
      <c r="O126" s="51"/>
      <c r="P126" s="51"/>
      <c r="Q126" s="49">
        <v>10</v>
      </c>
      <c r="R126" s="50" t="s">
        <v>57</v>
      </c>
      <c r="S126" s="51">
        <v>0.34749999999999998</v>
      </c>
      <c r="T126" s="51">
        <v>142.19999999999999</v>
      </c>
      <c r="U126" s="51">
        <f>S126/T126</f>
        <v>2.4437412095639943E-3</v>
      </c>
      <c r="V126" s="51" t="s">
        <v>58</v>
      </c>
      <c r="W126" s="51" t="s">
        <v>60</v>
      </c>
      <c r="X126" s="51">
        <v>8.0000000000000004E-4</v>
      </c>
      <c r="Y126" s="51">
        <v>146.22999999999999</v>
      </c>
      <c r="Z126" s="53">
        <f t="shared" ref="Z126:Z127" si="278">X126/Y126</f>
        <v>5.4708336182725853E-6</v>
      </c>
      <c r="AA126" s="51"/>
      <c r="AB126" s="52">
        <f t="shared" ref="AB126" si="279">100*Z126/AA127</f>
        <v>0.22299758664311894</v>
      </c>
      <c r="AC126" s="52"/>
      <c r="AD126" s="51"/>
      <c r="AE126" s="51"/>
      <c r="AF126" s="51"/>
    </row>
    <row r="127" spans="1:32">
      <c r="A127" s="49"/>
      <c r="B127" s="56"/>
      <c r="C127" s="51">
        <v>1.2699999999999999E-2</v>
      </c>
      <c r="D127" s="51">
        <v>185.26</v>
      </c>
      <c r="E127" s="51">
        <f t="shared" si="275"/>
        <v>6.8552304868832995E-5</v>
      </c>
      <c r="F127" s="51" t="s">
        <v>19</v>
      </c>
      <c r="G127" s="51" t="s">
        <v>23</v>
      </c>
      <c r="H127" s="51">
        <v>2.5000000000000001E-3</v>
      </c>
      <c r="I127" s="51">
        <v>160.25543999999999</v>
      </c>
      <c r="J127" s="51">
        <f t="shared" si="276"/>
        <v>1.5600094449211835E-5</v>
      </c>
      <c r="K127" s="51">
        <f t="shared" ref="K127" si="280">J126+J127+E127</f>
        <v>1.042551437965991E-4</v>
      </c>
      <c r="L127" s="52">
        <f t="shared" ref="L127" si="281">100*J127/K127</f>
        <v>14.963381067937988</v>
      </c>
      <c r="M127" s="52"/>
      <c r="N127" s="51"/>
      <c r="O127" s="51"/>
      <c r="P127" s="51"/>
      <c r="Q127" s="49"/>
      <c r="R127" s="50"/>
      <c r="S127" s="51">
        <v>0.34749999999999998</v>
      </c>
      <c r="T127" s="51">
        <v>142.19999999999999</v>
      </c>
      <c r="U127" s="51">
        <f t="shared" ref="U127" si="282">S127/T127</f>
        <v>2.4437412095639943E-3</v>
      </c>
      <c r="V127" s="51" t="s">
        <v>59</v>
      </c>
      <c r="W127" s="51" t="s">
        <v>60</v>
      </c>
      <c r="X127" s="51">
        <v>5.9999999999999995E-4</v>
      </c>
      <c r="Y127" s="51">
        <v>146.22999999999999</v>
      </c>
      <c r="Z127" s="53">
        <f t="shared" si="278"/>
        <v>4.1031252137044379E-6</v>
      </c>
      <c r="AA127" s="51">
        <f t="shared" ref="AA127" si="283">Z126+Z127+U127</f>
        <v>2.4533151683959714E-3</v>
      </c>
      <c r="AB127" s="52">
        <f t="shared" ref="AB127" si="284">100*Z127/AA127</f>
        <v>0.16724818998233915</v>
      </c>
      <c r="AC127" s="52"/>
      <c r="AD127" s="51"/>
      <c r="AE127" s="51"/>
      <c r="AF127" s="51"/>
    </row>
    <row r="128" spans="1:32">
      <c r="A128" s="49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2">
        <f t="shared" ref="M128" si="285">L126+L127</f>
        <v>34.245637795504877</v>
      </c>
      <c r="N128" s="51"/>
      <c r="O128" s="51"/>
      <c r="P128" s="51"/>
      <c r="Q128" s="49"/>
      <c r="R128" s="51"/>
      <c r="S128" s="51"/>
      <c r="T128" s="51"/>
      <c r="U128" s="51"/>
      <c r="V128" s="51"/>
      <c r="W128" s="51"/>
      <c r="X128" s="51"/>
      <c r="Y128" s="51"/>
      <c r="Z128" s="53"/>
      <c r="AA128" s="51"/>
      <c r="AB128" s="54"/>
      <c r="AC128" s="52">
        <f t="shared" ref="AC128" si="286">AB126+AB127</f>
        <v>0.39024577662545812</v>
      </c>
      <c r="AD128" s="51"/>
      <c r="AE128" s="51"/>
      <c r="AF128" s="51"/>
    </row>
    <row r="129" spans="1:32">
      <c r="A129" s="49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49"/>
      <c r="R129" s="51"/>
      <c r="S129" s="51"/>
      <c r="T129" s="51"/>
      <c r="U129" s="51"/>
      <c r="V129" s="51"/>
      <c r="W129" s="51"/>
      <c r="X129" s="51"/>
      <c r="Y129" s="51"/>
      <c r="Z129" s="53"/>
      <c r="AA129" s="51"/>
      <c r="AB129" s="54"/>
      <c r="AC129" s="54"/>
      <c r="AD129" s="51"/>
      <c r="AE129" s="51"/>
      <c r="AF129" s="51"/>
    </row>
    <row r="130" spans="1:32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</row>
    <row r="131" spans="1:32">
      <c r="A131" s="43" t="s">
        <v>3</v>
      </c>
      <c r="B131" s="44"/>
      <c r="C131" s="44"/>
      <c r="D131" s="45"/>
      <c r="E131" s="45"/>
      <c r="F131" s="45"/>
      <c r="G131" s="45"/>
      <c r="H131" s="45"/>
      <c r="I131" s="45"/>
      <c r="J131" s="45"/>
      <c r="K131" s="46"/>
      <c r="L131" s="45"/>
      <c r="M131" s="45"/>
      <c r="N131" s="45"/>
      <c r="O131" s="45"/>
      <c r="P131" s="45"/>
      <c r="Q131" s="47">
        <v>0.5</v>
      </c>
      <c r="R131" s="46"/>
      <c r="S131" s="46"/>
      <c r="T131" s="46"/>
      <c r="U131" s="46"/>
      <c r="V131" s="46"/>
      <c r="W131" s="46"/>
      <c r="X131" s="46"/>
      <c r="Y131" s="46"/>
      <c r="Z131" s="46"/>
      <c r="AA131" s="46"/>
      <c r="AB131" s="46"/>
      <c r="AC131" s="46"/>
      <c r="AD131" s="46"/>
      <c r="AE131" s="46"/>
      <c r="AF131" s="46"/>
    </row>
    <row r="132" spans="1:32">
      <c r="A132" s="48" t="s">
        <v>5</v>
      </c>
      <c r="B132" s="48" t="s">
        <v>6</v>
      </c>
      <c r="C132" s="48" t="s">
        <v>7</v>
      </c>
      <c r="D132" s="48" t="s">
        <v>8</v>
      </c>
      <c r="E132" s="48" t="s">
        <v>9</v>
      </c>
      <c r="F132" s="48" t="s">
        <v>10</v>
      </c>
      <c r="G132" s="48" t="s">
        <v>11</v>
      </c>
      <c r="H132" s="48" t="s">
        <v>12</v>
      </c>
      <c r="I132" s="48" t="s">
        <v>13</v>
      </c>
      <c r="J132" s="48" t="s">
        <v>9</v>
      </c>
      <c r="K132" s="48" t="s">
        <v>14</v>
      </c>
      <c r="L132" s="48" t="s">
        <v>15</v>
      </c>
      <c r="M132" s="48" t="s">
        <v>16</v>
      </c>
      <c r="N132" s="48" t="s">
        <v>52</v>
      </c>
      <c r="O132" s="48" t="s">
        <v>48</v>
      </c>
      <c r="P132" s="48" t="s">
        <v>47</v>
      </c>
      <c r="Q132" s="48" t="s">
        <v>5</v>
      </c>
      <c r="R132" s="48" t="s">
        <v>6</v>
      </c>
      <c r="S132" s="48" t="s">
        <v>7</v>
      </c>
      <c r="T132" s="48" t="s">
        <v>8</v>
      </c>
      <c r="U132" s="48" t="s">
        <v>9</v>
      </c>
      <c r="V132" s="48" t="s">
        <v>10</v>
      </c>
      <c r="W132" s="48" t="s">
        <v>11</v>
      </c>
      <c r="X132" s="48" t="s">
        <v>12</v>
      </c>
      <c r="Y132" s="48" t="s">
        <v>13</v>
      </c>
      <c r="Z132" s="48" t="s">
        <v>9</v>
      </c>
      <c r="AA132" s="48" t="s">
        <v>14</v>
      </c>
      <c r="AB132" s="48" t="s">
        <v>15</v>
      </c>
      <c r="AC132" s="48" t="s">
        <v>16</v>
      </c>
      <c r="AD132" s="48" t="s">
        <v>52</v>
      </c>
      <c r="AE132" s="48" t="s">
        <v>62</v>
      </c>
      <c r="AF132" s="48" t="s">
        <v>61</v>
      </c>
    </row>
    <row r="133" spans="1:32">
      <c r="A133" s="49">
        <v>1</v>
      </c>
      <c r="B133" s="50" t="s">
        <v>18</v>
      </c>
      <c r="C133" s="51">
        <v>0</v>
      </c>
      <c r="D133" s="51">
        <v>184.26</v>
      </c>
      <c r="E133" s="51">
        <f>C133/D133</f>
        <v>0</v>
      </c>
      <c r="F133" s="51" t="s">
        <v>21</v>
      </c>
      <c r="G133" s="51" t="s">
        <v>20</v>
      </c>
      <c r="H133" s="51">
        <v>3.8100000000000002E-2</v>
      </c>
      <c r="I133" s="51">
        <v>154.20779999999999</v>
      </c>
      <c r="J133" s="51">
        <f>H133/I133</f>
        <v>2.4706921439771534E-4</v>
      </c>
      <c r="K133" s="51"/>
      <c r="L133" s="52">
        <f>100*J133/K134</f>
        <v>98.999854620461875</v>
      </c>
      <c r="M133" s="51"/>
      <c r="N133" s="51" t="s">
        <v>53</v>
      </c>
      <c r="O133" s="51">
        <f>N134*100/N151</f>
        <v>87.163403219512816</v>
      </c>
      <c r="P133" s="51">
        <f>N144*100/N151</f>
        <v>12.836596780487175</v>
      </c>
      <c r="Q133" s="49">
        <v>1</v>
      </c>
      <c r="R133" s="50" t="s">
        <v>57</v>
      </c>
      <c r="S133" s="51">
        <v>2.46E-2</v>
      </c>
      <c r="T133" s="51">
        <v>142.19999999999999</v>
      </c>
      <c r="U133" s="51">
        <f>S141/T133</f>
        <v>5.1265822784810132E-4</v>
      </c>
      <c r="V133" s="51" t="s">
        <v>58</v>
      </c>
      <c r="W133" s="51" t="s">
        <v>60</v>
      </c>
      <c r="X133" s="51">
        <v>0</v>
      </c>
      <c r="Y133" s="51">
        <v>146.22999999999999</v>
      </c>
      <c r="Z133" s="53">
        <f>X141/Y133</f>
        <v>0</v>
      </c>
      <c r="AA133" s="51"/>
      <c r="AB133" s="52">
        <f>100*Z133/AA134</f>
        <v>0</v>
      </c>
      <c r="AC133" s="51"/>
      <c r="AD133" s="51" t="s">
        <v>58</v>
      </c>
      <c r="AE133" s="51">
        <f>AD134*100/AD151</f>
        <v>0</v>
      </c>
      <c r="AF133" s="51">
        <f>AD144*100/AD151</f>
        <v>100</v>
      </c>
    </row>
    <row r="134" spans="1:32">
      <c r="A134" s="49"/>
      <c r="B134" s="55"/>
      <c r="C134" s="51">
        <v>0</v>
      </c>
      <c r="D134" s="51">
        <v>184.26</v>
      </c>
      <c r="E134" s="51">
        <f>C134/D134</f>
        <v>0</v>
      </c>
      <c r="F134" s="51" t="s">
        <v>19</v>
      </c>
      <c r="G134" s="51" t="s">
        <v>22</v>
      </c>
      <c r="H134" s="51">
        <v>4.0000000000000002E-4</v>
      </c>
      <c r="I134" s="51">
        <v>160.25543999999999</v>
      </c>
      <c r="J134" s="51">
        <f>H134/I134</f>
        <v>2.4960151118738934E-6</v>
      </c>
      <c r="K134" s="51">
        <f>J133+J134+E134</f>
        <v>2.4956522950958922E-4</v>
      </c>
      <c r="L134" s="52">
        <f>100*J134/K134</f>
        <v>1.000145379538133</v>
      </c>
      <c r="M134" s="51"/>
      <c r="N134" s="51">
        <f>SUM(J133,J137,J141,J145,J149,J153,J157,J161,J165,J169)</f>
        <v>4.3642409787312967E-4</v>
      </c>
      <c r="O134" s="51"/>
      <c r="P134" s="51"/>
      <c r="Q134" s="49"/>
      <c r="R134" s="50"/>
      <c r="S134" s="51">
        <v>2.46E-2</v>
      </c>
      <c r="T134" s="51">
        <v>142.19999999999999</v>
      </c>
      <c r="U134" s="51">
        <f>S142/T134</f>
        <v>5.1265822784810132E-4</v>
      </c>
      <c r="V134" s="51" t="s">
        <v>59</v>
      </c>
      <c r="W134" s="51" t="s">
        <v>60</v>
      </c>
      <c r="X134" s="51">
        <v>2.0999999999999999E-3</v>
      </c>
      <c r="Y134" s="51">
        <v>146.22999999999999</v>
      </c>
      <c r="Z134" s="53">
        <f>X142/Y134</f>
        <v>3.4192710114203655E-6</v>
      </c>
      <c r="AA134" s="51">
        <f>Z133+Z134+U134</f>
        <v>5.1607749885952171E-4</v>
      </c>
      <c r="AB134" s="52">
        <f>100*Z134/AA134</f>
        <v>0.66254991139443264</v>
      </c>
      <c r="AC134" s="51"/>
      <c r="AD134" s="51">
        <f>SUM(Z133,Z137,Z141,Z145,Z149,Z153,Z157,Z161,Z165,Z169)</f>
        <v>0</v>
      </c>
      <c r="AE134" s="51"/>
      <c r="AF134" s="51"/>
    </row>
    <row r="135" spans="1:32">
      <c r="A135" s="49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2"/>
      <c r="M135" s="52">
        <f>L133+L134</f>
        <v>100.00000000000001</v>
      </c>
      <c r="N135" s="51"/>
      <c r="O135" s="51"/>
      <c r="P135" s="51"/>
      <c r="Q135" s="49"/>
      <c r="R135" s="51"/>
      <c r="S135" s="51"/>
      <c r="T135" s="51"/>
      <c r="U135" s="51"/>
      <c r="V135" s="51"/>
      <c r="W135" s="51"/>
      <c r="X135" s="51"/>
      <c r="Y135" s="51"/>
      <c r="Z135" s="53"/>
      <c r="AA135" s="51"/>
      <c r="AB135" s="52"/>
      <c r="AC135" s="52">
        <f>AB133+AB134</f>
        <v>0.66254991139443264</v>
      </c>
      <c r="AD135" s="51"/>
      <c r="AE135" s="51"/>
      <c r="AF135" s="51"/>
    </row>
    <row r="136" spans="1:32">
      <c r="A136" s="49"/>
      <c r="B136" s="51"/>
      <c r="C136" s="51"/>
      <c r="D136" s="51"/>
      <c r="E136" s="51"/>
      <c r="F136" s="51"/>
      <c r="G136" s="51"/>
      <c r="H136" s="51"/>
      <c r="I136" s="51"/>
      <c r="J136" s="51"/>
      <c r="K136" s="51"/>
      <c r="L136" s="52"/>
      <c r="M136" s="52"/>
      <c r="N136" s="51"/>
      <c r="O136" s="51"/>
      <c r="P136" s="51"/>
      <c r="Q136" s="49"/>
      <c r="R136" s="51"/>
      <c r="S136" s="51"/>
      <c r="T136" s="51"/>
      <c r="U136" s="51"/>
      <c r="V136" s="51"/>
      <c r="W136" s="51"/>
      <c r="X136" s="51"/>
      <c r="Y136" s="51"/>
      <c r="Z136" s="53"/>
      <c r="AA136" s="51"/>
      <c r="AB136" s="52"/>
      <c r="AC136" s="52"/>
      <c r="AD136" s="51"/>
      <c r="AE136" s="51"/>
      <c r="AF136" s="51"/>
    </row>
    <row r="137" spans="1:32">
      <c r="A137" s="49">
        <v>2</v>
      </c>
      <c r="B137" s="51" t="s">
        <v>18</v>
      </c>
      <c r="C137" s="51">
        <v>5.96E-2</v>
      </c>
      <c r="D137" s="51">
        <v>184.26</v>
      </c>
      <c r="E137" s="51">
        <f>C137/D137</f>
        <v>3.2345598610658853E-4</v>
      </c>
      <c r="F137" s="51" t="s">
        <v>21</v>
      </c>
      <c r="G137" s="51" t="s">
        <v>20</v>
      </c>
      <c r="H137" s="51">
        <v>2.1499999999999998E-2</v>
      </c>
      <c r="I137" s="51">
        <v>154.20779999999999</v>
      </c>
      <c r="J137" s="51">
        <f>H137/I137</f>
        <v>1.3942226009319893E-4</v>
      </c>
      <c r="K137" s="51"/>
      <c r="L137" s="52">
        <f t="shared" ref="L137" si="287">100*J137/K138</f>
        <v>29.879041227832889</v>
      </c>
      <c r="M137" s="52"/>
      <c r="N137" s="51"/>
      <c r="O137" s="51"/>
      <c r="P137" s="51"/>
      <c r="Q137" s="49">
        <v>2</v>
      </c>
      <c r="R137" s="50" t="s">
        <v>57</v>
      </c>
      <c r="S137" s="51">
        <v>3.3700000000000001E-2</v>
      </c>
      <c r="T137" s="51">
        <v>142.19999999999999</v>
      </c>
      <c r="U137" s="51">
        <f>S145/T137</f>
        <v>1.088607594936709E-3</v>
      </c>
      <c r="V137" s="51" t="s">
        <v>58</v>
      </c>
      <c r="W137" s="51" t="s">
        <v>60</v>
      </c>
      <c r="X137" s="51">
        <v>0</v>
      </c>
      <c r="Y137" s="51">
        <v>146.22999999999999</v>
      </c>
      <c r="Z137" s="53">
        <f>X145/Y137</f>
        <v>0</v>
      </c>
      <c r="AA137" s="51"/>
      <c r="AB137" s="52">
        <f t="shared" ref="AB137" si="288">100*Z137/AA138</f>
        <v>0</v>
      </c>
      <c r="AC137" s="52"/>
      <c r="AD137" s="51"/>
      <c r="AE137" s="51"/>
      <c r="AF137" s="51"/>
    </row>
    <row r="138" spans="1:32">
      <c r="A138" s="49"/>
      <c r="B138" s="56"/>
      <c r="C138" s="51">
        <v>5.96E-2</v>
      </c>
      <c r="D138" s="51">
        <v>184.26</v>
      </c>
      <c r="E138" s="51">
        <f t="shared" ref="E138" si="289">C138/D138</f>
        <v>3.2345598610658853E-4</v>
      </c>
      <c r="F138" s="51" t="s">
        <v>19</v>
      </c>
      <c r="G138" s="51" t="s">
        <v>23</v>
      </c>
      <c r="H138" s="51">
        <v>5.9999999999999995E-4</v>
      </c>
      <c r="I138" s="51">
        <v>160.25543999999999</v>
      </c>
      <c r="J138" s="51">
        <f>H138/I138</f>
        <v>3.7440226678108399E-6</v>
      </c>
      <c r="K138" s="51">
        <f t="shared" ref="K138" si="290">J137+J138+E138</f>
        <v>4.666222688675983E-4</v>
      </c>
      <c r="L138" s="52">
        <f t="shared" ref="L138" si="291">100*J138/K138</f>
        <v>0.80236690736960681</v>
      </c>
      <c r="M138" s="52"/>
      <c r="N138" s="51"/>
      <c r="O138" s="51"/>
      <c r="P138" s="51"/>
      <c r="Q138" s="49"/>
      <c r="R138" s="50"/>
      <c r="S138" s="51">
        <v>3.3700000000000001E-2</v>
      </c>
      <c r="T138" s="51">
        <v>142.19999999999999</v>
      </c>
      <c r="U138" s="51">
        <f>S146/T138</f>
        <v>1.088607594936709E-3</v>
      </c>
      <c r="V138" s="51" t="s">
        <v>59</v>
      </c>
      <c r="W138" s="51" t="s">
        <v>60</v>
      </c>
      <c r="X138" s="51">
        <v>2E-3</v>
      </c>
      <c r="Y138" s="51">
        <v>146.22999999999999</v>
      </c>
      <c r="Z138" s="53">
        <f>X146/Y138</f>
        <v>2.051562606852219E-6</v>
      </c>
      <c r="AA138" s="51">
        <f t="shared" ref="AA138" si="292">Z137+Z138+U138</f>
        <v>1.0906591575435612E-3</v>
      </c>
      <c r="AB138" s="52">
        <f t="shared" ref="AB138" si="293">100*Z138/AA138</f>
        <v>0.18810300107623487</v>
      </c>
      <c r="AC138" s="52"/>
      <c r="AD138" s="51"/>
      <c r="AE138" s="51"/>
      <c r="AF138" s="51"/>
    </row>
    <row r="139" spans="1:32">
      <c r="A139" s="49"/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2"/>
      <c r="M139" s="52">
        <f t="shared" ref="M139" si="294">L137+L138</f>
        <v>30.681408135202496</v>
      </c>
      <c r="N139" s="51"/>
      <c r="O139" s="51"/>
      <c r="P139" s="51"/>
      <c r="Q139" s="49"/>
      <c r="R139" s="51"/>
      <c r="S139" s="51"/>
      <c r="T139" s="51"/>
      <c r="U139" s="51"/>
      <c r="V139" s="51"/>
      <c r="W139" s="51"/>
      <c r="X139" s="51"/>
      <c r="Y139" s="51"/>
      <c r="Z139" s="53"/>
      <c r="AA139" s="51"/>
      <c r="AB139" s="52"/>
      <c r="AC139" s="52">
        <f t="shared" ref="AC139" si="295">AB137+AB138</f>
        <v>0.18810300107623487</v>
      </c>
      <c r="AD139" s="51"/>
      <c r="AE139" s="51"/>
      <c r="AF139" s="51"/>
    </row>
    <row r="140" spans="1:32">
      <c r="A140" s="49"/>
      <c r="B140" s="51"/>
      <c r="C140" s="51"/>
      <c r="D140" s="51"/>
      <c r="E140" s="51"/>
      <c r="F140" s="51"/>
      <c r="G140" s="51"/>
      <c r="H140" s="51"/>
      <c r="I140" s="51"/>
      <c r="J140" s="51"/>
      <c r="K140" s="51"/>
      <c r="L140" s="52"/>
      <c r="M140" s="52"/>
      <c r="N140" s="51"/>
      <c r="O140" s="51"/>
      <c r="P140" s="51"/>
      <c r="Q140" s="49"/>
      <c r="R140" s="51"/>
      <c r="S140" s="51"/>
      <c r="T140" s="51"/>
      <c r="U140" s="51"/>
      <c r="V140" s="51"/>
      <c r="W140" s="51"/>
      <c r="X140" s="51"/>
      <c r="Y140" s="51"/>
      <c r="Z140" s="53"/>
      <c r="AA140" s="51"/>
      <c r="AB140" s="52"/>
      <c r="AC140" s="52"/>
      <c r="AD140" s="51"/>
      <c r="AE140" s="51"/>
      <c r="AF140" s="51"/>
    </row>
    <row r="141" spans="1:32">
      <c r="A141" s="49">
        <v>3</v>
      </c>
      <c r="B141" s="51" t="s">
        <v>18</v>
      </c>
      <c r="C141" s="51">
        <v>0.12570000000000001</v>
      </c>
      <c r="D141" s="51">
        <v>184.26</v>
      </c>
      <c r="E141" s="51">
        <f>C141/D141</f>
        <v>6.821882123086943E-4</v>
      </c>
      <c r="F141" s="51" t="s">
        <v>21</v>
      </c>
      <c r="G141" s="51" t="s">
        <v>20</v>
      </c>
      <c r="H141" s="51">
        <v>2.3999999999999998E-3</v>
      </c>
      <c r="I141" s="51">
        <v>154.20779999999999</v>
      </c>
      <c r="J141" s="51">
        <f>H141/I141</f>
        <v>1.556341508017104E-5</v>
      </c>
      <c r="K141" s="51"/>
      <c r="L141" s="52">
        <f t="shared" ref="L141" si="296">100*J141/K142</f>
        <v>2.2205799254122076</v>
      </c>
      <c r="M141" s="52"/>
      <c r="N141" s="51"/>
      <c r="O141" s="51"/>
      <c r="P141" s="51"/>
      <c r="Q141" s="49">
        <v>3</v>
      </c>
      <c r="R141" s="50" t="s">
        <v>57</v>
      </c>
      <c r="S141" s="51">
        <v>7.2900000000000006E-2</v>
      </c>
      <c r="T141" s="51">
        <v>142.19999999999999</v>
      </c>
      <c r="U141" s="51">
        <f>S149/T141</f>
        <v>1.7257383966244727E-3</v>
      </c>
      <c r="V141" s="51" t="s">
        <v>58</v>
      </c>
      <c r="W141" s="51" t="s">
        <v>60</v>
      </c>
      <c r="X141" s="51">
        <v>0</v>
      </c>
      <c r="Y141" s="51">
        <v>146.22999999999999</v>
      </c>
      <c r="Z141" s="53">
        <f>X149/Y141</f>
        <v>0</v>
      </c>
      <c r="AA141" s="51"/>
      <c r="AB141" s="52">
        <f t="shared" ref="AB141" si="297">100*Z141/AA142</f>
        <v>0</v>
      </c>
      <c r="AC141" s="52"/>
      <c r="AD141" s="51"/>
      <c r="AE141" s="51"/>
      <c r="AF141" s="51"/>
    </row>
    <row r="142" spans="1:32">
      <c r="A142" s="49"/>
      <c r="B142" s="56"/>
      <c r="C142" s="51">
        <v>0.12570000000000001</v>
      </c>
      <c r="D142" s="51">
        <v>184.26</v>
      </c>
      <c r="E142" s="51">
        <f t="shared" ref="E142" si="298">C142/D142</f>
        <v>6.821882123086943E-4</v>
      </c>
      <c r="F142" s="51" t="s">
        <v>19</v>
      </c>
      <c r="G142" s="51" t="s">
        <v>23</v>
      </c>
      <c r="H142" s="51">
        <v>5.0000000000000001E-4</v>
      </c>
      <c r="I142" s="51">
        <v>160.25543999999999</v>
      </c>
      <c r="J142" s="51">
        <f t="shared" ref="J142" si="299">H142/I142</f>
        <v>3.1200188898423671E-6</v>
      </c>
      <c r="K142" s="51">
        <f t="shared" ref="K142" si="300">J141+J142+E142</f>
        <v>7.0087164627870768E-4</v>
      </c>
      <c r="L142" s="52">
        <f t="shared" ref="L142" si="301">100*J142/K142</f>
        <v>0.44516266372140623</v>
      </c>
      <c r="M142" s="52"/>
      <c r="N142" s="51"/>
      <c r="O142" s="51"/>
      <c r="P142" s="51"/>
      <c r="Q142" s="49"/>
      <c r="R142" s="50"/>
      <c r="S142" s="51">
        <v>7.2900000000000006E-2</v>
      </c>
      <c r="T142" s="51">
        <v>142.19999999999999</v>
      </c>
      <c r="U142" s="51">
        <f>S150/T142</f>
        <v>1.7257383966244727E-3</v>
      </c>
      <c r="V142" s="51" t="s">
        <v>59</v>
      </c>
      <c r="W142" s="51" t="s">
        <v>60</v>
      </c>
      <c r="X142" s="51">
        <v>5.0000000000000001E-4</v>
      </c>
      <c r="Y142" s="51">
        <v>146.22999999999999</v>
      </c>
      <c r="Z142" s="53">
        <f>X150/Y142</f>
        <v>2.7354168091362927E-6</v>
      </c>
      <c r="AA142" s="51">
        <f>Z141+Z142+U142</f>
        <v>1.728473813433609E-3</v>
      </c>
      <c r="AB142" s="52">
        <f t="shared" ref="AB142" si="302">100*Z142/AA142</f>
        <v>0.15825619039621977</v>
      </c>
      <c r="AC142" s="52"/>
      <c r="AD142" s="51"/>
      <c r="AE142" s="51"/>
      <c r="AF142" s="51"/>
    </row>
    <row r="143" spans="1:32">
      <c r="A143" s="49"/>
      <c r="B143" s="51"/>
      <c r="C143" s="51"/>
      <c r="D143" s="51"/>
      <c r="E143" s="51"/>
      <c r="F143" s="51"/>
      <c r="G143" s="51"/>
      <c r="H143" s="51"/>
      <c r="I143" s="51"/>
      <c r="J143" s="51"/>
      <c r="K143" s="51"/>
      <c r="L143" s="52"/>
      <c r="M143" s="52">
        <f t="shared" ref="M143" si="303">L141+L142</f>
        <v>2.6657425891336137</v>
      </c>
      <c r="N143" s="51" t="s">
        <v>54</v>
      </c>
      <c r="O143" s="51"/>
      <c r="P143" s="51"/>
      <c r="Q143" s="49"/>
      <c r="R143" s="51"/>
      <c r="S143" s="51"/>
      <c r="T143" s="51"/>
      <c r="U143" s="51"/>
      <c r="V143" s="51"/>
      <c r="W143" s="51"/>
      <c r="X143" s="51"/>
      <c r="Y143" s="51"/>
      <c r="Z143" s="53"/>
      <c r="AA143" s="51"/>
      <c r="AB143" s="52"/>
      <c r="AC143" s="52">
        <f t="shared" ref="AC143" si="304">AB141+AB142</f>
        <v>0.15825619039621977</v>
      </c>
      <c r="AD143" s="51" t="s">
        <v>59</v>
      </c>
      <c r="AE143" s="51"/>
      <c r="AF143" s="51"/>
    </row>
    <row r="144" spans="1:32">
      <c r="A144" s="49"/>
      <c r="B144" s="51"/>
      <c r="C144" s="51"/>
      <c r="D144" s="51"/>
      <c r="E144" s="51"/>
      <c r="F144" s="51"/>
      <c r="G144" s="51"/>
      <c r="H144" s="51"/>
      <c r="I144" s="51"/>
      <c r="J144" s="51"/>
      <c r="K144" s="51"/>
      <c r="L144" s="52"/>
      <c r="M144" s="52"/>
      <c r="N144" s="51">
        <f>SUM(J134,J138,J142,J146,J150,J154,J158,J162,J166,J170)</f>
        <v>6.4272389130752764E-5</v>
      </c>
      <c r="O144" s="51"/>
      <c r="P144" s="51"/>
      <c r="Q144" s="49"/>
      <c r="R144" s="51"/>
      <c r="S144" s="51"/>
      <c r="T144" s="51"/>
      <c r="U144" s="51"/>
      <c r="V144" s="51"/>
      <c r="W144" s="51"/>
      <c r="X144" s="51"/>
      <c r="Y144" s="51"/>
      <c r="Z144" s="53"/>
      <c r="AA144" s="51"/>
      <c r="AB144" s="52"/>
      <c r="AC144" s="52"/>
      <c r="AD144" s="51">
        <f>SUM(Z134,Z138,Z142,Z146,Z150,Z154,Z158,Z162,Z166,Z170)</f>
        <v>1.1625521438829244E-5</v>
      </c>
      <c r="AE144" s="51"/>
      <c r="AF144" s="51"/>
    </row>
    <row r="145" spans="1:32">
      <c r="A145" s="49">
        <v>4</v>
      </c>
      <c r="B145" s="51" t="s">
        <v>18</v>
      </c>
      <c r="C145" s="51">
        <v>2.5600000000000001E-2</v>
      </c>
      <c r="D145" s="51">
        <v>184.26</v>
      </c>
      <c r="E145" s="51">
        <f t="shared" ref="E145:E146" si="305">C145/D145</f>
        <v>1.3893411483772931E-4</v>
      </c>
      <c r="F145" s="51" t="s">
        <v>21</v>
      </c>
      <c r="G145" s="51" t="s">
        <v>20</v>
      </c>
      <c r="H145" s="51">
        <v>1.1000000000000001E-3</v>
      </c>
      <c r="I145" s="51">
        <v>154.20779999999999</v>
      </c>
      <c r="J145" s="51">
        <f t="shared" ref="J145:J146" si="306">H145/I145</f>
        <v>7.133231911745062E-6</v>
      </c>
      <c r="K145" s="51"/>
      <c r="L145" s="52">
        <f t="shared" ref="L145" si="307">100*J145/K146</f>
        <v>4.6643347652213833</v>
      </c>
      <c r="M145" s="52"/>
      <c r="N145" s="51"/>
      <c r="O145" s="51"/>
      <c r="P145" s="51"/>
      <c r="Q145" s="49">
        <v>4</v>
      </c>
      <c r="R145" s="50" t="s">
        <v>57</v>
      </c>
      <c r="S145" s="51">
        <v>0.15479999999999999</v>
      </c>
      <c r="T145" s="51">
        <v>142.19999999999999</v>
      </c>
      <c r="U145" s="51">
        <f>S153/T145</f>
        <v>9.985935302390999E-4</v>
      </c>
      <c r="V145" s="51" t="s">
        <v>58</v>
      </c>
      <c r="W145" s="51" t="s">
        <v>60</v>
      </c>
      <c r="X145" s="51">
        <v>0</v>
      </c>
      <c r="Y145" s="51">
        <v>146.22999999999999</v>
      </c>
      <c r="Z145" s="53">
        <f>X153/Y145</f>
        <v>0</v>
      </c>
      <c r="AA145" s="51"/>
      <c r="AB145" s="52">
        <f t="shared" ref="AB145" si="308">100*Z145/AA146</f>
        <v>0</v>
      </c>
      <c r="AC145" s="52"/>
      <c r="AD145" s="51"/>
      <c r="AE145" s="51"/>
      <c r="AF145" s="51"/>
    </row>
    <row r="146" spans="1:32">
      <c r="A146" s="49"/>
      <c r="B146" s="56"/>
      <c r="C146" s="51">
        <v>2.5600000000000001E-2</v>
      </c>
      <c r="D146" s="51">
        <v>184.26</v>
      </c>
      <c r="E146" s="51">
        <f t="shared" si="305"/>
        <v>1.3893411483772931E-4</v>
      </c>
      <c r="F146" s="51" t="s">
        <v>19</v>
      </c>
      <c r="G146" s="51" t="s">
        <v>23</v>
      </c>
      <c r="H146" s="51">
        <v>1.1000000000000001E-3</v>
      </c>
      <c r="I146" s="51">
        <v>160.25543999999999</v>
      </c>
      <c r="J146" s="51">
        <f t="shared" si="306"/>
        <v>6.864041557653207E-6</v>
      </c>
      <c r="K146" s="51">
        <f>J145+J146+E146</f>
        <v>1.5293138830712759E-4</v>
      </c>
      <c r="L146" s="52">
        <f t="shared" ref="L146" si="309">100*J146/K146</f>
        <v>4.4883144223266678</v>
      </c>
      <c r="M146" s="52"/>
      <c r="N146" s="51"/>
      <c r="O146" s="51"/>
      <c r="P146" s="51"/>
      <c r="Q146" s="49"/>
      <c r="R146" s="50"/>
      <c r="S146" s="51">
        <v>0.15479999999999999</v>
      </c>
      <c r="T146" s="51">
        <v>142.19999999999999</v>
      </c>
      <c r="U146" s="51">
        <f>S154/T146</f>
        <v>9.985935302390999E-4</v>
      </c>
      <c r="V146" s="51" t="s">
        <v>59</v>
      </c>
      <c r="W146" s="51" t="s">
        <v>60</v>
      </c>
      <c r="X146" s="51">
        <v>2.9999999999999997E-4</v>
      </c>
      <c r="Y146" s="51">
        <v>146.22999999999999</v>
      </c>
      <c r="Z146" s="53">
        <f>X154/Y146</f>
        <v>0</v>
      </c>
      <c r="AA146" s="51">
        <f>Z145+Z146+U146</f>
        <v>9.985935302390999E-4</v>
      </c>
      <c r="AB146" s="52">
        <f t="shared" ref="AB146" si="310">100*Z146/AA146</f>
        <v>0</v>
      </c>
      <c r="AC146" s="52"/>
      <c r="AD146" s="51"/>
      <c r="AE146" s="51"/>
      <c r="AF146" s="51"/>
    </row>
    <row r="147" spans="1:32">
      <c r="A147" s="49"/>
      <c r="B147" s="51"/>
      <c r="C147" s="51"/>
      <c r="D147" s="51"/>
      <c r="E147" s="51"/>
      <c r="F147" s="51"/>
      <c r="G147" s="51"/>
      <c r="H147" s="51"/>
      <c r="I147" s="51"/>
      <c r="J147" s="51"/>
      <c r="K147" s="51"/>
      <c r="L147" s="52"/>
      <c r="M147" s="52">
        <f t="shared" ref="M147" si="311">L145+L146</f>
        <v>9.1526491875480502</v>
      </c>
      <c r="N147" s="51"/>
      <c r="O147" s="51"/>
      <c r="P147" s="51"/>
      <c r="Q147" s="49"/>
      <c r="R147" s="51"/>
      <c r="S147" s="51"/>
      <c r="T147" s="51"/>
      <c r="U147" s="51"/>
      <c r="V147" s="51"/>
      <c r="W147" s="51"/>
      <c r="X147" s="51"/>
      <c r="Y147" s="51"/>
      <c r="Z147" s="53"/>
      <c r="AA147" s="51"/>
      <c r="AB147" s="52"/>
      <c r="AC147" s="52">
        <f t="shared" ref="AC147" si="312">AB145+AB146</f>
        <v>0</v>
      </c>
      <c r="AD147" s="51"/>
      <c r="AE147" s="51"/>
      <c r="AF147" s="51"/>
    </row>
    <row r="148" spans="1:32">
      <c r="A148" s="49"/>
      <c r="B148" s="51"/>
      <c r="C148" s="51"/>
      <c r="D148" s="51"/>
      <c r="E148" s="51"/>
      <c r="F148" s="51"/>
      <c r="G148" s="51"/>
      <c r="H148" s="51"/>
      <c r="I148" s="51"/>
      <c r="J148" s="51"/>
      <c r="K148" s="51"/>
      <c r="L148" s="52"/>
      <c r="M148" s="52"/>
      <c r="N148" s="51"/>
      <c r="O148" s="51"/>
      <c r="P148" s="51"/>
      <c r="Q148" s="49"/>
      <c r="R148" s="51"/>
      <c r="S148" s="51"/>
      <c r="T148" s="51"/>
      <c r="U148" s="51"/>
      <c r="V148" s="51"/>
      <c r="W148" s="51"/>
      <c r="X148" s="51"/>
      <c r="Y148" s="51"/>
      <c r="Z148" s="53"/>
      <c r="AA148" s="51"/>
      <c r="AB148" s="52"/>
      <c r="AC148" s="52"/>
      <c r="AD148" s="51"/>
      <c r="AE148" s="51"/>
      <c r="AF148" s="51"/>
    </row>
    <row r="149" spans="1:32">
      <c r="A149" s="49">
        <v>5</v>
      </c>
      <c r="B149" s="51" t="s">
        <v>18</v>
      </c>
      <c r="C149" s="51">
        <v>1.38E-2</v>
      </c>
      <c r="D149" s="51">
        <v>184.26</v>
      </c>
      <c r="E149" s="51">
        <f t="shared" ref="E149:E150" si="313">C149/D149</f>
        <v>7.4894171279713453E-5</v>
      </c>
      <c r="F149" s="51" t="s">
        <v>21</v>
      </c>
      <c r="G149" s="51" t="s">
        <v>20</v>
      </c>
      <c r="H149" s="51">
        <v>8.9999999999999998E-4</v>
      </c>
      <c r="I149" s="51">
        <v>154.20779999999999</v>
      </c>
      <c r="J149" s="51">
        <f t="shared" ref="J149:J150" si="314">H149/I149</f>
        <v>5.8362806550641409E-6</v>
      </c>
      <c r="K149" s="51"/>
      <c r="L149" s="52">
        <f t="shared" ref="L149" si="315">100*J149/K150</f>
        <v>6.3463687804396338</v>
      </c>
      <c r="M149" s="52"/>
      <c r="N149" s="51"/>
      <c r="O149" s="51"/>
      <c r="P149" s="51"/>
      <c r="Q149" s="49">
        <v>5</v>
      </c>
      <c r="R149" s="50" t="s">
        <v>57</v>
      </c>
      <c r="S149" s="51">
        <v>0.24540000000000001</v>
      </c>
      <c r="T149" s="51">
        <v>142.19999999999999</v>
      </c>
      <c r="U149" s="51">
        <f>S157/T149</f>
        <v>1.5098452883263011E-3</v>
      </c>
      <c r="V149" s="51" t="s">
        <v>58</v>
      </c>
      <c r="W149" s="51" t="s">
        <v>60</v>
      </c>
      <c r="X149" s="51">
        <v>0</v>
      </c>
      <c r="Y149" s="51">
        <v>146.22999999999999</v>
      </c>
      <c r="Z149" s="53">
        <f>X157/Y149</f>
        <v>0</v>
      </c>
      <c r="AA149" s="51"/>
      <c r="AB149" s="52">
        <f t="shared" ref="AB149" si="316">100*Z149/AA150</f>
        <v>0</v>
      </c>
      <c r="AC149" s="52"/>
      <c r="AD149" s="51"/>
      <c r="AE149" s="51"/>
      <c r="AF149" s="51"/>
    </row>
    <row r="150" spans="1:32">
      <c r="A150" s="49"/>
      <c r="B150" s="56"/>
      <c r="C150" s="51">
        <v>1.38E-2</v>
      </c>
      <c r="D150" s="51">
        <v>184.26</v>
      </c>
      <c r="E150" s="51">
        <f t="shared" si="313"/>
        <v>7.4894171279713453E-5</v>
      </c>
      <c r="F150" s="51" t="s">
        <v>19</v>
      </c>
      <c r="G150" s="51" t="s">
        <v>23</v>
      </c>
      <c r="H150" s="51">
        <v>1.8E-3</v>
      </c>
      <c r="I150" s="51">
        <v>160.25543999999999</v>
      </c>
      <c r="J150" s="51">
        <f t="shared" si="314"/>
        <v>1.1232068003432521E-5</v>
      </c>
      <c r="K150" s="51">
        <f t="shared" ref="K150" si="317">J149+J150+E150</f>
        <v>9.1962519938210119E-5</v>
      </c>
      <c r="L150" s="52">
        <f t="shared" ref="L150" si="318">100*J150/K150</f>
        <v>12.213745350800934</v>
      </c>
      <c r="M150" s="52"/>
      <c r="N150" s="51" t="s">
        <v>55</v>
      </c>
      <c r="O150" s="51"/>
      <c r="P150" s="51"/>
      <c r="Q150" s="49"/>
      <c r="R150" s="50"/>
      <c r="S150" s="51">
        <v>0.24540000000000001</v>
      </c>
      <c r="T150" s="51">
        <v>142.19999999999999</v>
      </c>
      <c r="U150" s="51">
        <f>S158/T150</f>
        <v>1.5098452883263011E-3</v>
      </c>
      <c r="V150" s="51" t="s">
        <v>59</v>
      </c>
      <c r="W150" s="51" t="s">
        <v>60</v>
      </c>
      <c r="X150" s="51">
        <v>4.0000000000000002E-4</v>
      </c>
      <c r="Y150" s="51">
        <v>146.22999999999999</v>
      </c>
      <c r="Z150" s="53">
        <f>X158/Y150</f>
        <v>0</v>
      </c>
      <c r="AA150" s="51">
        <f t="shared" ref="AA150" si="319">Z149+Z150+U150</f>
        <v>1.5098452883263011E-3</v>
      </c>
      <c r="AB150" s="52">
        <f t="shared" ref="AB150" si="320">100*Z150/AA150</f>
        <v>0</v>
      </c>
      <c r="AC150" s="52"/>
      <c r="AD150" s="51" t="s">
        <v>55</v>
      </c>
      <c r="AE150" s="51"/>
      <c r="AF150" s="51"/>
    </row>
    <row r="151" spans="1:32">
      <c r="A151" s="49"/>
      <c r="B151" s="51"/>
      <c r="C151" s="51"/>
      <c r="D151" s="51"/>
      <c r="E151" s="51"/>
      <c r="F151" s="51"/>
      <c r="G151" s="51"/>
      <c r="H151" s="51"/>
      <c r="I151" s="51"/>
      <c r="J151" s="51"/>
      <c r="K151" s="51"/>
      <c r="L151" s="52"/>
      <c r="M151" s="52">
        <f t="shared" ref="M151" si="321">L149+L150</f>
        <v>18.560114131240567</v>
      </c>
      <c r="N151" s="51">
        <f>SUM(N144,N134)</f>
        <v>5.0069648700388244E-4</v>
      </c>
      <c r="O151" s="51"/>
      <c r="P151" s="51"/>
      <c r="Q151" s="49"/>
      <c r="R151" s="51"/>
      <c r="S151" s="51"/>
      <c r="T151" s="51"/>
      <c r="U151" s="51"/>
      <c r="V151" s="51"/>
      <c r="W151" s="51"/>
      <c r="X151" s="51"/>
      <c r="Y151" s="51"/>
      <c r="Z151" s="53"/>
      <c r="AA151" s="51"/>
      <c r="AB151" s="52"/>
      <c r="AC151" s="52">
        <f t="shared" ref="AC151" si="322">AB149+AB150</f>
        <v>0</v>
      </c>
      <c r="AD151" s="51">
        <f>SUM(AD144,AD134)</f>
        <v>1.1625521438829244E-5</v>
      </c>
      <c r="AE151" s="51"/>
      <c r="AF151" s="51"/>
    </row>
    <row r="152" spans="1:32">
      <c r="A152" s="49"/>
      <c r="B152" s="51"/>
      <c r="C152" s="51"/>
      <c r="D152" s="51"/>
      <c r="E152" s="51"/>
      <c r="F152" s="51"/>
      <c r="G152" s="51"/>
      <c r="H152" s="51"/>
      <c r="I152" s="51"/>
      <c r="J152" s="51"/>
      <c r="K152" s="51"/>
      <c r="L152" s="52"/>
      <c r="M152" s="52"/>
      <c r="N152" s="51"/>
      <c r="O152" s="51"/>
      <c r="P152" s="51"/>
      <c r="Q152" s="49"/>
      <c r="R152" s="51"/>
      <c r="S152" s="51"/>
      <c r="T152" s="51"/>
      <c r="U152" s="51"/>
      <c r="V152" s="51"/>
      <c r="W152" s="51"/>
      <c r="X152" s="51"/>
      <c r="Y152" s="51"/>
      <c r="Z152" s="53"/>
      <c r="AA152" s="51"/>
      <c r="AB152" s="52"/>
      <c r="AC152" s="52"/>
      <c r="AD152" s="51"/>
      <c r="AE152" s="51"/>
      <c r="AF152" s="51"/>
    </row>
    <row r="153" spans="1:32">
      <c r="A153" s="49">
        <v>6</v>
      </c>
      <c r="B153" s="51" t="s">
        <v>18</v>
      </c>
      <c r="C153" s="51">
        <v>2.0400000000000001E-2</v>
      </c>
      <c r="D153" s="51">
        <v>184.26</v>
      </c>
      <c r="E153" s="51">
        <f t="shared" ref="E153:E154" si="323">C153/D153</f>
        <v>1.1071312276131554E-4</v>
      </c>
      <c r="F153" s="51" t="s">
        <v>21</v>
      </c>
      <c r="G153" s="51" t="s">
        <v>20</v>
      </c>
      <c r="H153" s="51">
        <v>6.9999999999999999E-4</v>
      </c>
      <c r="I153" s="51">
        <v>154.20779999999999</v>
      </c>
      <c r="J153" s="51">
        <f t="shared" ref="J153:J154" si="324">H153/I153</f>
        <v>4.5393293983832206E-6</v>
      </c>
      <c r="K153" s="51"/>
      <c r="L153" s="52">
        <f t="shared" ref="L153" si="325">100*J153/K154</f>
        <v>3.6427558043985018</v>
      </c>
      <c r="M153" s="52"/>
      <c r="N153" s="51"/>
      <c r="O153" s="51"/>
      <c r="P153" s="51"/>
      <c r="Q153" s="49">
        <v>6</v>
      </c>
      <c r="R153" s="50" t="s">
        <v>57</v>
      </c>
      <c r="S153" s="51">
        <v>0.14199999999999999</v>
      </c>
      <c r="T153" s="51">
        <v>142.19999999999999</v>
      </c>
      <c r="U153" s="51">
        <f>S161/T153</f>
        <v>1.4781997187060479E-3</v>
      </c>
      <c r="V153" s="51" t="s">
        <v>58</v>
      </c>
      <c r="W153" s="51" t="s">
        <v>60</v>
      </c>
      <c r="X153" s="51">
        <v>0</v>
      </c>
      <c r="Y153" s="51">
        <v>146.22999999999999</v>
      </c>
      <c r="Z153" s="53">
        <f>X153/Y153</f>
        <v>0</v>
      </c>
      <c r="AA153" s="51"/>
      <c r="AB153" s="52">
        <f t="shared" ref="AB153" si="326">100*Z153/AA154</f>
        <v>0</v>
      </c>
      <c r="AC153" s="52"/>
      <c r="AD153" s="51"/>
      <c r="AE153" s="51"/>
      <c r="AF153" s="51"/>
    </row>
    <row r="154" spans="1:32">
      <c r="A154" s="49"/>
      <c r="B154" s="56"/>
      <c r="C154" s="51">
        <v>2.0400000000000001E-2</v>
      </c>
      <c r="D154" s="51">
        <v>184.26</v>
      </c>
      <c r="E154" s="51">
        <f t="shared" si="323"/>
        <v>1.1071312276131554E-4</v>
      </c>
      <c r="F154" s="51" t="s">
        <v>19</v>
      </c>
      <c r="G154" s="51" t="s">
        <v>23</v>
      </c>
      <c r="H154" s="51">
        <v>1.5E-3</v>
      </c>
      <c r="I154" s="51">
        <v>160.25543999999999</v>
      </c>
      <c r="J154" s="51">
        <f t="shared" si="324"/>
        <v>9.3600566695270999E-6</v>
      </c>
      <c r="K154" s="51">
        <f t="shared" ref="K154" si="327">J153+J154+E154</f>
        <v>1.2461250882922587E-4</v>
      </c>
      <c r="L154" s="52">
        <f t="shared" ref="L154" si="328">100*J154/K154</f>
        <v>7.5113299278441694</v>
      </c>
      <c r="M154" s="52"/>
      <c r="N154" s="51"/>
      <c r="O154" s="51"/>
      <c r="P154" s="51"/>
      <c r="Q154" s="49"/>
      <c r="R154" s="50"/>
      <c r="S154" s="51">
        <v>0.14199999999999999</v>
      </c>
      <c r="T154" s="51">
        <v>142.19999999999999</v>
      </c>
      <c r="U154" s="51">
        <f>S162/T154</f>
        <v>1.4781997187060479E-3</v>
      </c>
      <c r="V154" s="51" t="s">
        <v>59</v>
      </c>
      <c r="W154" s="51" t="s">
        <v>60</v>
      </c>
      <c r="X154" s="51">
        <v>0</v>
      </c>
      <c r="Y154" s="51">
        <v>146.22999999999999</v>
      </c>
      <c r="Z154" s="53">
        <f>X154/Y154</f>
        <v>0</v>
      </c>
      <c r="AA154" s="51">
        <f t="shared" ref="AA154" si="329">Z153+Z154+U154</f>
        <v>1.4781997187060479E-3</v>
      </c>
      <c r="AB154" s="52">
        <f t="shared" ref="AB154" si="330">100*Z154/AA154</f>
        <v>0</v>
      </c>
      <c r="AC154" s="52"/>
      <c r="AD154" s="51"/>
      <c r="AE154" s="51"/>
      <c r="AF154" s="51"/>
    </row>
    <row r="155" spans="1:32">
      <c r="A155" s="49"/>
      <c r="B155" s="51"/>
      <c r="C155" s="51"/>
      <c r="D155" s="51"/>
      <c r="E155" s="51"/>
      <c r="F155" s="51"/>
      <c r="G155" s="51"/>
      <c r="H155" s="51"/>
      <c r="I155" s="51"/>
      <c r="J155" s="51"/>
      <c r="K155" s="51"/>
      <c r="L155" s="52"/>
      <c r="M155" s="52">
        <f t="shared" ref="M155" si="331">L153+L154</f>
        <v>11.15408573224267</v>
      </c>
      <c r="N155" s="51"/>
      <c r="O155" s="51"/>
      <c r="P155" s="51"/>
      <c r="Q155" s="49"/>
      <c r="R155" s="51"/>
      <c r="S155" s="51"/>
      <c r="T155" s="51"/>
      <c r="U155" s="51"/>
      <c r="V155" s="51"/>
      <c r="W155" s="51"/>
      <c r="X155" s="51"/>
      <c r="Y155" s="51"/>
      <c r="Z155" s="53"/>
      <c r="AA155" s="51"/>
      <c r="AB155" s="52"/>
      <c r="AC155" s="52">
        <f>AB153+AB154</f>
        <v>0</v>
      </c>
      <c r="AD155" s="51"/>
      <c r="AE155" s="51"/>
      <c r="AF155" s="51"/>
    </row>
    <row r="156" spans="1:32">
      <c r="A156" s="49"/>
      <c r="B156" s="51"/>
      <c r="C156" s="51"/>
      <c r="D156" s="51"/>
      <c r="E156" s="51"/>
      <c r="F156" s="51"/>
      <c r="G156" s="51"/>
      <c r="H156" s="51"/>
      <c r="I156" s="51"/>
      <c r="J156" s="51"/>
      <c r="K156" s="51"/>
      <c r="L156" s="52"/>
      <c r="M156" s="52"/>
      <c r="N156" s="51"/>
      <c r="O156" s="51"/>
      <c r="P156" s="51"/>
      <c r="Q156" s="49"/>
      <c r="R156" s="51"/>
      <c r="S156" s="51"/>
      <c r="T156" s="51"/>
      <c r="U156" s="51"/>
      <c r="V156" s="51"/>
      <c r="W156" s="51"/>
      <c r="X156" s="51"/>
      <c r="Y156" s="51"/>
      <c r="Z156" s="53"/>
      <c r="AA156" s="51"/>
      <c r="AB156" s="52"/>
      <c r="AC156" s="52"/>
      <c r="AD156" s="51"/>
      <c r="AE156" s="51"/>
      <c r="AF156" s="51"/>
    </row>
    <row r="157" spans="1:32">
      <c r="A157" s="49">
        <v>7</v>
      </c>
      <c r="B157" s="51" t="s">
        <v>18</v>
      </c>
      <c r="C157" s="51">
        <v>8.6999999999999994E-3</v>
      </c>
      <c r="D157" s="51">
        <v>184.26</v>
      </c>
      <c r="E157" s="51">
        <f t="shared" ref="E157:E158" si="332">C157/D157</f>
        <v>4.7215890589384562E-5</v>
      </c>
      <c r="F157" s="51" t="s">
        <v>21</v>
      </c>
      <c r="G157" s="51" t="s">
        <v>20</v>
      </c>
      <c r="H157" s="51">
        <v>5.9999999999999995E-4</v>
      </c>
      <c r="I157" s="51">
        <v>154.20779999999999</v>
      </c>
      <c r="J157" s="51">
        <f t="shared" ref="J157:J158" si="333">H157/I157</f>
        <v>3.89085377004276E-6</v>
      </c>
      <c r="K157" s="51"/>
      <c r="L157" s="52">
        <f t="shared" ref="L157" si="334">100*J157/K158</f>
        <v>6.7847813336837479</v>
      </c>
      <c r="M157" s="52"/>
      <c r="N157" s="51"/>
      <c r="O157" s="51"/>
      <c r="P157" s="51"/>
      <c r="Q157" s="49">
        <v>7</v>
      </c>
      <c r="R157" s="50" t="s">
        <v>57</v>
      </c>
      <c r="S157" s="51">
        <v>0.2147</v>
      </c>
      <c r="T157" s="51">
        <v>142.19999999999999</v>
      </c>
      <c r="U157" s="51">
        <f>S157/T157</f>
        <v>1.5098452883263011E-3</v>
      </c>
      <c r="V157" s="51" t="s">
        <v>58</v>
      </c>
      <c r="W157" s="51" t="s">
        <v>60</v>
      </c>
      <c r="X157" s="51">
        <v>0</v>
      </c>
      <c r="Y157" s="51">
        <v>146.22999999999999</v>
      </c>
      <c r="Z157" s="53">
        <f>X157/Y157</f>
        <v>0</v>
      </c>
      <c r="AA157" s="51"/>
      <c r="AB157" s="52">
        <f t="shared" ref="AB157" si="335">100*Z157/AA158</f>
        <v>0</v>
      </c>
      <c r="AC157" s="52"/>
      <c r="AD157" s="51"/>
      <c r="AE157" s="51"/>
      <c r="AF157" s="51"/>
    </row>
    <row r="158" spans="1:32">
      <c r="A158" s="49"/>
      <c r="B158" s="56"/>
      <c r="C158" s="51">
        <v>8.6999999999999994E-3</v>
      </c>
      <c r="D158" s="51">
        <v>184.26</v>
      </c>
      <c r="E158" s="51">
        <f t="shared" si="332"/>
        <v>4.7215890589384562E-5</v>
      </c>
      <c r="F158" s="51" t="s">
        <v>19</v>
      </c>
      <c r="G158" s="51" t="s">
        <v>23</v>
      </c>
      <c r="H158" s="51">
        <v>1E-3</v>
      </c>
      <c r="I158" s="51">
        <v>160.25543999999999</v>
      </c>
      <c r="J158" s="51">
        <f t="shared" si="333"/>
        <v>6.2400377796847341E-6</v>
      </c>
      <c r="K158" s="51">
        <f t="shared" ref="K158" si="336">J157+J158+E158</f>
        <v>5.7346782139112052E-5</v>
      </c>
      <c r="L158" s="52">
        <f t="shared" ref="L158" si="337">100*J158/K158</f>
        <v>10.881234390009235</v>
      </c>
      <c r="M158" s="52"/>
      <c r="N158" s="51"/>
      <c r="O158" s="51"/>
      <c r="P158" s="51"/>
      <c r="Q158" s="49"/>
      <c r="R158" s="50"/>
      <c r="S158" s="51">
        <v>0.2147</v>
      </c>
      <c r="T158" s="51">
        <v>142.19999999999999</v>
      </c>
      <c r="U158" s="51">
        <f>S158/T158</f>
        <v>1.5098452883263011E-3</v>
      </c>
      <c r="V158" s="51" t="s">
        <v>59</v>
      </c>
      <c r="W158" s="51" t="s">
        <v>60</v>
      </c>
      <c r="X158" s="51">
        <v>0</v>
      </c>
      <c r="Y158" s="51">
        <v>146.22999999999999</v>
      </c>
      <c r="Z158" s="53">
        <f>X158/Y158</f>
        <v>0</v>
      </c>
      <c r="AA158" s="51">
        <f t="shared" ref="AA158" si="338">Z157+Z158+U158</f>
        <v>1.5098452883263011E-3</v>
      </c>
      <c r="AB158" s="52">
        <f t="shared" ref="AB158" si="339">100*Z158/AA158</f>
        <v>0</v>
      </c>
      <c r="AC158" s="52"/>
      <c r="AD158" s="51"/>
      <c r="AE158" s="51"/>
      <c r="AF158" s="51"/>
    </row>
    <row r="159" spans="1:32">
      <c r="A159" s="49"/>
      <c r="B159" s="51"/>
      <c r="C159" s="51"/>
      <c r="D159" s="51"/>
      <c r="E159" s="51"/>
      <c r="F159" s="51"/>
      <c r="G159" s="51"/>
      <c r="H159" s="51"/>
      <c r="I159" s="51"/>
      <c r="J159" s="51"/>
      <c r="K159" s="51"/>
      <c r="L159" s="52"/>
      <c r="M159" s="52">
        <f t="shared" ref="M159" si="340">L157+L158</f>
        <v>17.666015723692983</v>
      </c>
      <c r="N159" s="51"/>
      <c r="O159" s="51"/>
      <c r="P159" s="51"/>
      <c r="Q159" s="49"/>
      <c r="R159" s="51"/>
      <c r="S159" s="51"/>
      <c r="T159" s="51"/>
      <c r="U159" s="51"/>
      <c r="V159" s="51"/>
      <c r="W159" s="51"/>
      <c r="X159" s="51"/>
      <c r="Y159" s="51"/>
      <c r="Z159" s="53"/>
      <c r="AA159" s="51"/>
      <c r="AB159" s="52"/>
      <c r="AC159" s="52">
        <f t="shared" ref="AC159" si="341">AB157+AB158</f>
        <v>0</v>
      </c>
      <c r="AD159" s="51"/>
      <c r="AE159" s="51"/>
      <c r="AF159" s="51"/>
    </row>
    <row r="160" spans="1:32">
      <c r="A160" s="49"/>
      <c r="B160" s="51"/>
      <c r="C160" s="51"/>
      <c r="D160" s="51"/>
      <c r="E160" s="51"/>
      <c r="F160" s="51"/>
      <c r="G160" s="51"/>
      <c r="H160" s="45"/>
      <c r="I160" s="51"/>
      <c r="J160" s="51"/>
      <c r="K160" s="51"/>
      <c r="L160" s="52"/>
      <c r="M160" s="52"/>
      <c r="N160" s="51"/>
      <c r="O160" s="51"/>
      <c r="P160" s="51"/>
      <c r="Q160" s="49"/>
      <c r="R160" s="51"/>
      <c r="S160" s="51"/>
      <c r="T160" s="51"/>
      <c r="U160" s="51"/>
      <c r="V160" s="51"/>
      <c r="W160" s="51"/>
      <c r="X160" s="51"/>
      <c r="Y160" s="51"/>
      <c r="Z160" s="53"/>
      <c r="AA160" s="51"/>
      <c r="AB160" s="52"/>
      <c r="AC160" s="52"/>
      <c r="AD160" s="51"/>
      <c r="AE160" s="51"/>
      <c r="AF160" s="51"/>
    </row>
    <row r="161" spans="1:32">
      <c r="A161" s="49">
        <v>8</v>
      </c>
      <c r="B161" s="51" t="s">
        <v>18</v>
      </c>
      <c r="C161" s="51">
        <v>5.7000000000000002E-3</v>
      </c>
      <c r="D161" s="51">
        <v>184.26</v>
      </c>
      <c r="E161" s="51">
        <f t="shared" ref="E161:E162" si="342">C161/D161</f>
        <v>3.0934549006838165E-5</v>
      </c>
      <c r="F161" s="51" t="s">
        <v>21</v>
      </c>
      <c r="G161" s="51" t="s">
        <v>20</v>
      </c>
      <c r="H161" s="51">
        <v>5.9999999999999995E-4</v>
      </c>
      <c r="I161" s="51">
        <v>154.20779999999999</v>
      </c>
      <c r="J161" s="51">
        <f>H162/I161</f>
        <v>1.0375610053447362E-5</v>
      </c>
      <c r="K161" s="51"/>
      <c r="L161" s="52">
        <f t="shared" ref="L161" si="343">100*J161/K162</f>
        <v>20.227639981681424</v>
      </c>
      <c r="M161" s="52"/>
      <c r="N161" s="51"/>
      <c r="O161" s="51"/>
      <c r="P161" s="51"/>
      <c r="Q161" s="49">
        <v>8</v>
      </c>
      <c r="R161" s="50" t="s">
        <v>57</v>
      </c>
      <c r="S161" s="51">
        <v>0.2102</v>
      </c>
      <c r="T161" s="51">
        <v>142.19999999999999</v>
      </c>
      <c r="U161" s="51">
        <f>S161/T161</f>
        <v>1.4781997187060479E-3</v>
      </c>
      <c r="V161" s="51" t="s">
        <v>58</v>
      </c>
      <c r="W161" s="51" t="s">
        <v>60</v>
      </c>
      <c r="X161" s="51">
        <v>0</v>
      </c>
      <c r="Y161" s="51">
        <v>146.22999999999999</v>
      </c>
      <c r="Z161" s="53">
        <f t="shared" ref="Z161:Z162" si="344">X161/Y161</f>
        <v>0</v>
      </c>
      <c r="AA161" s="51"/>
      <c r="AB161" s="52">
        <f t="shared" ref="AB161" si="345">100*Z161/AA162</f>
        <v>0</v>
      </c>
      <c r="AC161" s="52"/>
      <c r="AD161" s="51"/>
      <c r="AE161" s="51"/>
      <c r="AF161" s="51"/>
    </row>
    <row r="162" spans="1:32">
      <c r="A162" s="49"/>
      <c r="B162" s="56"/>
      <c r="C162" s="51">
        <v>5.7000000000000002E-3</v>
      </c>
      <c r="D162" s="51">
        <v>184.26</v>
      </c>
      <c r="E162" s="51">
        <f t="shared" si="342"/>
        <v>3.0934549006838165E-5</v>
      </c>
      <c r="F162" s="51" t="s">
        <v>19</v>
      </c>
      <c r="G162" s="51" t="s">
        <v>23</v>
      </c>
      <c r="H162" s="51">
        <v>1.6000000000000001E-3</v>
      </c>
      <c r="I162" s="51">
        <v>160.25543999999999</v>
      </c>
      <c r="J162" s="51">
        <f>H162/I162</f>
        <v>9.9840604474955736E-6</v>
      </c>
      <c r="K162" s="51">
        <f t="shared" ref="K162" si="346">J161+J162+E162</f>
        <v>5.12942195077811E-5</v>
      </c>
      <c r="L162" s="52">
        <f t="shared" ref="L162" si="347">100*J162/K162</f>
        <v>19.464299375841048</v>
      </c>
      <c r="M162" s="52"/>
      <c r="N162" s="51"/>
      <c r="O162" s="51"/>
      <c r="P162" s="51"/>
      <c r="Q162" s="49"/>
      <c r="R162" s="50"/>
      <c r="S162" s="51">
        <v>0.2102</v>
      </c>
      <c r="T162" s="51">
        <v>142.19999999999999</v>
      </c>
      <c r="U162" s="51">
        <f>S162/T162</f>
        <v>1.4781997187060479E-3</v>
      </c>
      <c r="V162" s="51" t="s">
        <v>59</v>
      </c>
      <c r="W162" s="51" t="s">
        <v>60</v>
      </c>
      <c r="X162" s="51">
        <v>0</v>
      </c>
      <c r="Y162" s="51">
        <v>146.22999999999999</v>
      </c>
      <c r="Z162" s="53">
        <f t="shared" si="344"/>
        <v>0</v>
      </c>
      <c r="AA162" s="51">
        <f>Z161+Z162+U162</f>
        <v>1.4781997187060479E-3</v>
      </c>
      <c r="AB162" s="52">
        <f t="shared" ref="AB162" si="348">100*Z162/AA162</f>
        <v>0</v>
      </c>
      <c r="AC162" s="52"/>
      <c r="AD162" s="51"/>
      <c r="AE162" s="51"/>
      <c r="AF162" s="51"/>
    </row>
    <row r="163" spans="1:32">
      <c r="A163" s="49"/>
      <c r="B163" s="51"/>
      <c r="C163" s="51"/>
      <c r="D163" s="51"/>
      <c r="E163" s="51"/>
      <c r="F163" s="51"/>
      <c r="G163" s="51"/>
      <c r="H163" s="51"/>
      <c r="I163" s="51"/>
      <c r="J163" s="51"/>
      <c r="K163" s="51"/>
      <c r="L163" s="52"/>
      <c r="M163" s="52">
        <f t="shared" ref="M163" si="349">L161+L162</f>
        <v>39.691939357522472</v>
      </c>
      <c r="N163" s="51"/>
      <c r="O163" s="51"/>
      <c r="P163" s="51"/>
      <c r="Q163" s="49"/>
      <c r="R163" s="51"/>
      <c r="S163" s="45"/>
      <c r="T163" s="51"/>
      <c r="U163" s="51"/>
      <c r="V163" s="51"/>
      <c r="W163" s="51"/>
      <c r="X163" s="51"/>
      <c r="Y163" s="51"/>
      <c r="Z163" s="53"/>
      <c r="AA163" s="51"/>
      <c r="AB163" s="52"/>
      <c r="AC163" s="52">
        <f t="shared" ref="AC163" si="350">AB161+AB162</f>
        <v>0</v>
      </c>
      <c r="AD163" s="51"/>
      <c r="AE163" s="51"/>
      <c r="AF163" s="51"/>
    </row>
    <row r="164" spans="1:32">
      <c r="A164" s="49"/>
      <c r="B164" s="51"/>
      <c r="C164" s="51"/>
      <c r="D164" s="51"/>
      <c r="E164" s="51"/>
      <c r="F164" s="51"/>
      <c r="G164" s="51"/>
      <c r="H164" s="51"/>
      <c r="I164" s="51"/>
      <c r="J164" s="51"/>
      <c r="K164" s="51"/>
      <c r="L164" s="52"/>
      <c r="M164" s="52"/>
      <c r="N164" s="51"/>
      <c r="O164" s="51"/>
      <c r="P164" s="51"/>
      <c r="Q164" s="49"/>
      <c r="R164" s="51"/>
      <c r="S164" s="51"/>
      <c r="T164" s="51"/>
      <c r="U164" s="51"/>
      <c r="V164" s="51"/>
      <c r="W164" s="51"/>
      <c r="X164" s="51"/>
      <c r="Y164" s="51"/>
      <c r="Z164" s="53"/>
      <c r="AA164" s="51"/>
      <c r="AB164" s="52"/>
      <c r="AC164" s="52"/>
      <c r="AD164" s="51"/>
      <c r="AE164" s="51"/>
      <c r="AF164" s="51"/>
    </row>
    <row r="165" spans="1:32">
      <c r="A165" s="49">
        <v>9</v>
      </c>
      <c r="B165" s="51" t="s">
        <v>18</v>
      </c>
      <c r="C165" s="51">
        <v>2.3E-2</v>
      </c>
      <c r="D165" s="51">
        <v>184.26</v>
      </c>
      <c r="E165" s="51">
        <f t="shared" ref="E165:E166" si="351">C165/D165</f>
        <v>1.2482361879952243E-4</v>
      </c>
      <c r="F165" s="51" t="s">
        <v>21</v>
      </c>
      <c r="G165" s="51" t="s">
        <v>20</v>
      </c>
      <c r="H165" s="51">
        <v>0</v>
      </c>
      <c r="I165" s="51">
        <v>154.20779999999999</v>
      </c>
      <c r="J165" s="51">
        <f t="shared" ref="J165:J166" si="352">H165/I165</f>
        <v>0</v>
      </c>
      <c r="K165" s="51"/>
      <c r="L165" s="52">
        <f t="shared" ref="L165" si="353">100*J165/K166</f>
        <v>0</v>
      </c>
      <c r="M165" s="52"/>
      <c r="N165" s="51"/>
      <c r="O165" s="51"/>
      <c r="P165" s="51"/>
      <c r="Q165" s="49">
        <v>9</v>
      </c>
      <c r="R165" s="50" t="s">
        <v>57</v>
      </c>
      <c r="S165" s="51">
        <v>0.11899999999999999</v>
      </c>
      <c r="T165" s="51">
        <v>142.19999999999999</v>
      </c>
      <c r="U165" s="51">
        <f>S165/T165</f>
        <v>8.3684950773558369E-4</v>
      </c>
      <c r="V165" s="51" t="s">
        <v>58</v>
      </c>
      <c r="W165" s="51" t="s">
        <v>60</v>
      </c>
      <c r="X165" s="51">
        <v>0</v>
      </c>
      <c r="Y165" s="51">
        <v>146.22999999999999</v>
      </c>
      <c r="Z165" s="53">
        <f t="shared" ref="Z165:Z166" si="354">X165/Y165</f>
        <v>0</v>
      </c>
      <c r="AA165" s="51"/>
      <c r="AB165" s="52">
        <f t="shared" ref="AB165" si="355">100*Z165/AA166</f>
        <v>0</v>
      </c>
      <c r="AC165" s="52"/>
      <c r="AD165" s="51"/>
      <c r="AE165" s="51"/>
      <c r="AF165" s="51"/>
    </row>
    <row r="166" spans="1:32">
      <c r="A166" s="49"/>
      <c r="B166" s="56"/>
      <c r="C166" s="51">
        <v>2.3E-2</v>
      </c>
      <c r="D166" s="51">
        <v>184.26</v>
      </c>
      <c r="E166" s="51">
        <f t="shared" si="351"/>
        <v>1.2482361879952243E-4</v>
      </c>
      <c r="F166" s="51" t="s">
        <v>19</v>
      </c>
      <c r="G166" s="51" t="s">
        <v>23</v>
      </c>
      <c r="H166" s="51">
        <v>8.9999999999999998E-4</v>
      </c>
      <c r="I166" s="51">
        <v>160.25543999999999</v>
      </c>
      <c r="J166" s="51">
        <f t="shared" si="352"/>
        <v>5.6160340017162605E-6</v>
      </c>
      <c r="K166" s="51">
        <f t="shared" ref="K166" si="356">J165+J166+E166</f>
        <v>1.304396528012387E-4</v>
      </c>
      <c r="L166" s="52">
        <f t="shared" ref="L166" si="357">100*J166/K166</f>
        <v>4.3054653099037754</v>
      </c>
      <c r="M166" s="52"/>
      <c r="N166" s="51"/>
      <c r="O166" s="51"/>
      <c r="P166" s="51"/>
      <c r="Q166" s="49"/>
      <c r="R166" s="50"/>
      <c r="S166" s="51">
        <v>0.11899999999999999</v>
      </c>
      <c r="T166" s="51">
        <v>142.19999999999999</v>
      </c>
      <c r="U166" s="51">
        <f>S166/T166</f>
        <v>8.3684950773558369E-4</v>
      </c>
      <c r="V166" s="51" t="s">
        <v>59</v>
      </c>
      <c r="W166" s="51" t="s">
        <v>60</v>
      </c>
      <c r="X166" s="51">
        <v>0</v>
      </c>
      <c r="Y166" s="51">
        <v>146.22999999999999</v>
      </c>
      <c r="Z166" s="53">
        <f t="shared" si="354"/>
        <v>0</v>
      </c>
      <c r="AA166" s="51">
        <f t="shared" ref="AA166" si="358">Z165+Z166+U166</f>
        <v>8.3684950773558369E-4</v>
      </c>
      <c r="AB166" s="52">
        <f t="shared" ref="AB166" si="359">100*Z166/AA166</f>
        <v>0</v>
      </c>
      <c r="AC166" s="52"/>
      <c r="AD166" s="51"/>
      <c r="AE166" s="51"/>
      <c r="AF166" s="51"/>
    </row>
    <row r="167" spans="1:32">
      <c r="A167" s="49"/>
      <c r="B167" s="51"/>
      <c r="C167" s="51"/>
      <c r="D167" s="51"/>
      <c r="E167" s="51"/>
      <c r="F167" s="51"/>
      <c r="G167" s="51"/>
      <c r="H167" s="51"/>
      <c r="I167" s="51"/>
      <c r="J167" s="51"/>
      <c r="K167" s="51"/>
      <c r="L167" s="52"/>
      <c r="M167" s="52">
        <f t="shared" ref="M167" si="360">L165+L166</f>
        <v>4.3054653099037754</v>
      </c>
      <c r="N167" s="51"/>
      <c r="O167" s="51"/>
      <c r="P167" s="51"/>
      <c r="Q167" s="49"/>
      <c r="R167" s="51"/>
      <c r="S167" s="51"/>
      <c r="T167" s="51"/>
      <c r="U167" s="51"/>
      <c r="V167" s="51"/>
      <c r="W167" s="51"/>
      <c r="X167" s="51"/>
      <c r="Y167" s="51"/>
      <c r="Z167" s="53"/>
      <c r="AA167" s="51"/>
      <c r="AB167" s="52"/>
      <c r="AC167" s="52">
        <f t="shared" ref="AC167" si="361">AB165+AB166</f>
        <v>0</v>
      </c>
      <c r="AD167" s="51"/>
      <c r="AE167" s="51"/>
      <c r="AF167" s="51"/>
    </row>
    <row r="168" spans="1:32">
      <c r="A168" s="49"/>
      <c r="B168" s="51"/>
      <c r="C168" s="45"/>
      <c r="D168" s="51"/>
      <c r="E168" s="51"/>
      <c r="F168" s="51"/>
      <c r="G168" s="51"/>
      <c r="H168" s="51"/>
      <c r="I168" s="51"/>
      <c r="J168" s="51"/>
      <c r="K168" s="51"/>
      <c r="L168" s="52"/>
      <c r="M168" s="52"/>
      <c r="N168" s="51"/>
      <c r="O168" s="51"/>
      <c r="P168" s="51"/>
      <c r="Q168" s="49"/>
      <c r="R168" s="51"/>
      <c r="S168" s="51"/>
      <c r="T168" s="51"/>
      <c r="U168" s="51"/>
      <c r="V168" s="51"/>
      <c r="W168" s="51"/>
      <c r="X168" s="51"/>
      <c r="Y168" s="51"/>
      <c r="Z168" s="53"/>
      <c r="AA168" s="51"/>
      <c r="AB168" s="52"/>
      <c r="AC168" s="52"/>
      <c r="AD168" s="51"/>
      <c r="AE168" s="51"/>
      <c r="AF168" s="51"/>
    </row>
    <row r="169" spans="1:32">
      <c r="A169" s="49">
        <v>10</v>
      </c>
      <c r="B169" s="51" t="s">
        <v>18</v>
      </c>
      <c r="C169" s="51">
        <v>6.3E-3</v>
      </c>
      <c r="D169" s="51">
        <v>184.26</v>
      </c>
      <c r="E169" s="51">
        <f t="shared" ref="E169" si="362">C169/D169</f>
        <v>3.4190817323347446E-5</v>
      </c>
      <c r="F169" s="51" t="s">
        <v>21</v>
      </c>
      <c r="G169" s="51" t="s">
        <v>20</v>
      </c>
      <c r="H169" s="51">
        <v>4.0000000000000002E-4</v>
      </c>
      <c r="I169" s="51">
        <v>154.20779999999999</v>
      </c>
      <c r="J169" s="51">
        <f t="shared" ref="J169:J170" si="363">H169/I169</f>
        <v>2.5939025133618406E-6</v>
      </c>
      <c r="K169" s="51"/>
      <c r="L169" s="52">
        <f t="shared" ref="L169" si="364">100*J169/K170</f>
        <v>6.1443299897736035</v>
      </c>
      <c r="M169" s="52"/>
      <c r="N169" s="51"/>
      <c r="O169" s="51"/>
      <c r="P169" s="51"/>
      <c r="Q169" s="49">
        <v>10</v>
      </c>
      <c r="R169" s="50" t="s">
        <v>57</v>
      </c>
      <c r="S169" s="51">
        <v>0.13539999999999999</v>
      </c>
      <c r="T169" s="51">
        <v>142.19999999999999</v>
      </c>
      <c r="U169" s="51">
        <f>S169/T169</f>
        <v>9.5218002812939525E-4</v>
      </c>
      <c r="V169" s="51" t="s">
        <v>58</v>
      </c>
      <c r="W169" s="51" t="s">
        <v>60</v>
      </c>
      <c r="X169" s="51">
        <v>0</v>
      </c>
      <c r="Y169" s="51">
        <v>146.22999999999999</v>
      </c>
      <c r="Z169" s="53">
        <f t="shared" ref="Z169:Z170" si="365">X169/Y169</f>
        <v>0</v>
      </c>
      <c r="AA169" s="51"/>
      <c r="AB169" s="52">
        <f t="shared" ref="AB169" si="366">100*Z169/AA170</f>
        <v>0</v>
      </c>
      <c r="AC169" s="52"/>
      <c r="AD169" s="51"/>
      <c r="AE169" s="51"/>
      <c r="AF169" s="51"/>
    </row>
    <row r="170" spans="1:32">
      <c r="A170" s="49"/>
      <c r="B170" s="56"/>
      <c r="C170" s="51">
        <v>6.3E-3</v>
      </c>
      <c r="D170" s="51">
        <v>185.26</v>
      </c>
      <c r="E170" s="51">
        <f>C170/D170</f>
        <v>3.4006261470365974E-5</v>
      </c>
      <c r="F170" s="51" t="s">
        <v>19</v>
      </c>
      <c r="G170" s="51" t="s">
        <v>23</v>
      </c>
      <c r="H170" s="51">
        <v>8.9999999999999998E-4</v>
      </c>
      <c r="I170" s="51">
        <v>160.25543999999999</v>
      </c>
      <c r="J170" s="51">
        <f t="shared" si="363"/>
        <v>5.6160340017162605E-6</v>
      </c>
      <c r="K170" s="51">
        <f t="shared" ref="K170" si="367">J169+J170+E170</f>
        <v>4.2216197985444076E-5</v>
      </c>
      <c r="L170" s="52">
        <f t="shared" ref="L170" si="368">100*J170/K170</f>
        <v>13.303031229038293</v>
      </c>
      <c r="M170" s="52"/>
      <c r="N170" s="51"/>
      <c r="O170" s="51"/>
      <c r="P170" s="51"/>
      <c r="Q170" s="49"/>
      <c r="R170" s="50"/>
      <c r="S170" s="51">
        <v>0.13539999999999999</v>
      </c>
      <c r="T170" s="51">
        <v>142.19999999999999</v>
      </c>
      <c r="U170" s="51">
        <f t="shared" ref="U170" si="369">S170/T170</f>
        <v>9.5218002812939525E-4</v>
      </c>
      <c r="V170" s="51" t="s">
        <v>59</v>
      </c>
      <c r="W170" s="51" t="s">
        <v>60</v>
      </c>
      <c r="X170" s="51">
        <v>5.0000000000000001E-4</v>
      </c>
      <c r="Y170" s="51">
        <v>146.22999999999999</v>
      </c>
      <c r="Z170" s="53">
        <f t="shared" si="365"/>
        <v>3.4192710114203655E-6</v>
      </c>
      <c r="AA170" s="51">
        <f t="shared" ref="AA170" si="370">Z169+Z170+U170</f>
        <v>9.5559929914081564E-4</v>
      </c>
      <c r="AB170" s="52">
        <f t="shared" ref="AB170" si="371">100*Z170/AA170</f>
        <v>0.35781430715726248</v>
      </c>
      <c r="AC170" s="52"/>
      <c r="AD170" s="51"/>
      <c r="AE170" s="51"/>
      <c r="AF170" s="51"/>
    </row>
    <row r="171" spans="1:32">
      <c r="A171" s="49"/>
      <c r="B171" s="51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2">
        <f t="shared" ref="M171" si="372">L169+L170</f>
        <v>19.447361218811896</v>
      </c>
      <c r="N171" s="51"/>
      <c r="O171" s="51"/>
      <c r="P171" s="51"/>
      <c r="Q171" s="49"/>
      <c r="R171" s="51"/>
      <c r="S171" s="51"/>
      <c r="T171" s="51"/>
      <c r="U171" s="51"/>
      <c r="V171" s="51"/>
      <c r="W171" s="51"/>
      <c r="X171" s="51"/>
      <c r="Y171" s="51"/>
      <c r="Z171" s="53"/>
      <c r="AA171" s="51"/>
      <c r="AB171" s="54"/>
      <c r="AC171" s="52">
        <f t="shared" ref="AC171" si="373">AB169+AB170</f>
        <v>0.35781430715726248</v>
      </c>
      <c r="AD171" s="51"/>
      <c r="AE171" s="51"/>
      <c r="AF171" s="51"/>
    </row>
    <row r="172" spans="1:32">
      <c r="A172" s="49"/>
      <c r="B172" s="51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49"/>
      <c r="R172" s="51"/>
      <c r="S172" s="51"/>
      <c r="T172" s="51"/>
      <c r="U172" s="51"/>
      <c r="V172" s="51"/>
      <c r="W172" s="51"/>
      <c r="X172" s="51"/>
      <c r="Y172" s="51"/>
      <c r="Z172" s="53"/>
      <c r="AA172" s="51"/>
      <c r="AB172" s="54"/>
      <c r="AC172" s="54"/>
      <c r="AD172" s="51"/>
      <c r="AE172" s="51"/>
      <c r="AF172" s="51"/>
    </row>
    <row r="173" spans="1:32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</row>
    <row r="174" spans="1:32" ht="18.75">
      <c r="A174" s="59" t="s">
        <v>79</v>
      </c>
      <c r="B174" s="60"/>
      <c r="C174" s="60"/>
      <c r="D174" s="61"/>
      <c r="E174" s="61"/>
      <c r="F174" s="61"/>
      <c r="G174" s="61"/>
      <c r="H174" s="61"/>
      <c r="I174" s="61"/>
      <c r="J174" s="61"/>
      <c r="K174" s="62"/>
      <c r="L174" s="61"/>
      <c r="M174" s="61"/>
      <c r="N174" s="61"/>
      <c r="O174" s="61"/>
      <c r="P174" s="61"/>
      <c r="Q174" s="63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</row>
    <row r="175" spans="1:32" ht="18">
      <c r="A175" s="4" t="s">
        <v>5</v>
      </c>
      <c r="B175" s="4" t="s">
        <v>6</v>
      </c>
      <c r="C175" s="4" t="s">
        <v>7</v>
      </c>
      <c r="D175" s="4" t="s">
        <v>8</v>
      </c>
      <c r="E175" s="4" t="s">
        <v>9</v>
      </c>
      <c r="F175" s="4" t="s">
        <v>10</v>
      </c>
      <c r="G175" s="4" t="s">
        <v>11</v>
      </c>
      <c r="H175" s="4" t="s">
        <v>12</v>
      </c>
      <c r="I175" s="4" t="s">
        <v>13</v>
      </c>
      <c r="J175" s="4" t="s">
        <v>9</v>
      </c>
      <c r="K175" s="4" t="s">
        <v>14</v>
      </c>
      <c r="L175" s="4" t="s">
        <v>15</v>
      </c>
      <c r="M175" s="4" t="s">
        <v>16</v>
      </c>
      <c r="N175" s="4" t="s">
        <v>52</v>
      </c>
      <c r="O175" s="4" t="s">
        <v>48</v>
      </c>
      <c r="P175" s="4" t="s">
        <v>47</v>
      </c>
      <c r="Q175" s="4" t="s">
        <v>5</v>
      </c>
      <c r="R175" s="4" t="s">
        <v>6</v>
      </c>
      <c r="S175" s="4" t="s">
        <v>7</v>
      </c>
      <c r="T175" s="4" t="s">
        <v>8</v>
      </c>
      <c r="U175" s="4" t="s">
        <v>9</v>
      </c>
      <c r="V175" s="4" t="s">
        <v>10</v>
      </c>
      <c r="W175" s="4" t="s">
        <v>11</v>
      </c>
      <c r="X175" s="4" t="s">
        <v>12</v>
      </c>
      <c r="Y175" s="4" t="s">
        <v>13</v>
      </c>
      <c r="Z175" s="4" t="s">
        <v>9</v>
      </c>
      <c r="AA175" s="4" t="s">
        <v>14</v>
      </c>
      <c r="AB175" s="4" t="s">
        <v>15</v>
      </c>
      <c r="AC175" s="4" t="s">
        <v>16</v>
      </c>
      <c r="AD175" s="4" t="s">
        <v>52</v>
      </c>
      <c r="AE175" s="4" t="s">
        <v>62</v>
      </c>
      <c r="AF175" s="4" t="s">
        <v>61</v>
      </c>
    </row>
    <row r="176" spans="1:32" ht="18">
      <c r="A176" s="11">
        <v>1</v>
      </c>
      <c r="B176" s="12" t="s">
        <v>18</v>
      </c>
      <c r="C176" s="9" t="s">
        <v>40</v>
      </c>
      <c r="D176" s="9">
        <v>184.26</v>
      </c>
      <c r="E176" s="9" t="e">
        <f>C176/D176</f>
        <v>#VALUE!</v>
      </c>
      <c r="F176" s="9" t="s">
        <v>21</v>
      </c>
      <c r="G176" s="9" t="s">
        <v>20</v>
      </c>
      <c r="H176" s="9">
        <v>0</v>
      </c>
      <c r="I176" s="9">
        <v>154.20779999999999</v>
      </c>
      <c r="J176" s="9">
        <f>H176/I176</f>
        <v>0</v>
      </c>
      <c r="K176" s="9"/>
      <c r="L176" s="64" t="e">
        <f>100*J176/K177</f>
        <v>#VALUE!</v>
      </c>
      <c r="M176" s="9"/>
      <c r="N176" s="9" t="s">
        <v>53</v>
      </c>
      <c r="O176" s="9">
        <f>N177*100/N194</f>
        <v>100</v>
      </c>
      <c r="P176" s="9">
        <f>N187*100/N194</f>
        <v>0</v>
      </c>
      <c r="Q176" s="11">
        <v>1</v>
      </c>
      <c r="R176" s="12" t="s">
        <v>57</v>
      </c>
      <c r="S176" s="9">
        <v>0</v>
      </c>
      <c r="T176" s="9">
        <v>142.19999999999999</v>
      </c>
      <c r="U176" s="9">
        <f>S184/T176</f>
        <v>0</v>
      </c>
      <c r="V176" s="9" t="s">
        <v>58</v>
      </c>
      <c r="W176" s="9" t="s">
        <v>60</v>
      </c>
      <c r="X176" s="9">
        <v>0</v>
      </c>
      <c r="Y176" s="9">
        <v>146.22999999999999</v>
      </c>
      <c r="Z176" s="15">
        <f>X184/Y176</f>
        <v>0</v>
      </c>
      <c r="AA176" s="9"/>
      <c r="AB176" s="64" t="e">
        <f>100*Z176/AA177</f>
        <v>#DIV/0!</v>
      </c>
      <c r="AC176" s="9"/>
      <c r="AD176" s="9" t="s">
        <v>58</v>
      </c>
      <c r="AE176" s="9" t="e">
        <f>AD177*100/AD194</f>
        <v>#DIV/0!</v>
      </c>
      <c r="AF176" s="9" t="e">
        <f>AD187*100/AD194</f>
        <v>#DIV/0!</v>
      </c>
    </row>
    <row r="177" spans="1:32" ht="18.75">
      <c r="A177" s="11"/>
      <c r="B177" s="13"/>
      <c r="C177" s="9" t="s">
        <v>40</v>
      </c>
      <c r="D177" s="9">
        <v>184.26</v>
      </c>
      <c r="E177" s="9" t="e">
        <f>C177/D177</f>
        <v>#VALUE!</v>
      </c>
      <c r="F177" s="9" t="s">
        <v>19</v>
      </c>
      <c r="G177" s="9" t="s">
        <v>22</v>
      </c>
      <c r="H177" s="9">
        <v>0</v>
      </c>
      <c r="I177" s="9">
        <v>160.25543999999999</v>
      </c>
      <c r="J177" s="9">
        <f>H177/I177</f>
        <v>0</v>
      </c>
      <c r="K177" s="9" t="e">
        <f>J176+J177+E177</f>
        <v>#VALUE!</v>
      </c>
      <c r="L177" s="64" t="e">
        <f>100*J177/K177</f>
        <v>#VALUE!</v>
      </c>
      <c r="M177" s="9"/>
      <c r="N177" s="9">
        <f>SUM(J176,J180,J184,J188,J192,J196,J200,J204,J208,J212)</f>
        <v>1.7489387696342209E-3</v>
      </c>
      <c r="O177" s="9"/>
      <c r="P177" s="9"/>
      <c r="Q177" s="11"/>
      <c r="R177" s="12"/>
      <c r="S177" s="9">
        <v>0</v>
      </c>
      <c r="T177" s="9">
        <v>142.19999999999999</v>
      </c>
      <c r="U177" s="9">
        <f>S185/T177</f>
        <v>0</v>
      </c>
      <c r="V177" s="9" t="s">
        <v>59</v>
      </c>
      <c r="W177" s="9" t="s">
        <v>60</v>
      </c>
      <c r="X177" s="9">
        <v>0</v>
      </c>
      <c r="Y177" s="9">
        <v>146.22999999999999</v>
      </c>
      <c r="Z177" s="15">
        <f>X185/Y177</f>
        <v>0</v>
      </c>
      <c r="AA177" s="9">
        <f>Z176+Z177+U177</f>
        <v>0</v>
      </c>
      <c r="AB177" s="64" t="e">
        <f>100*Z177/AA177</f>
        <v>#DIV/0!</v>
      </c>
      <c r="AC177" s="9"/>
      <c r="AD177" s="9">
        <f>SUM(Z176,Z180,Z184,Z188,Z192,Z196,Z200,Z204,Z208,Z212)</f>
        <v>0</v>
      </c>
      <c r="AE177" s="9"/>
      <c r="AF177" s="9"/>
    </row>
    <row r="178" spans="1:32" ht="18">
      <c r="A178" s="11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64"/>
      <c r="M178" s="64" t="e">
        <f>L176+L177</f>
        <v>#VALUE!</v>
      </c>
      <c r="N178" s="9"/>
      <c r="O178" s="9"/>
      <c r="P178" s="9"/>
      <c r="Q178" s="11"/>
      <c r="R178" s="9"/>
      <c r="S178" s="9"/>
      <c r="T178" s="9"/>
      <c r="U178" s="9"/>
      <c r="V178" s="9"/>
      <c r="W178" s="9"/>
      <c r="X178" s="9"/>
      <c r="Y178" s="9"/>
      <c r="Z178" s="15"/>
      <c r="AA178" s="9"/>
      <c r="AB178" s="64"/>
      <c r="AC178" s="64" t="e">
        <f>AB176+AB177</f>
        <v>#DIV/0!</v>
      </c>
      <c r="AD178" s="9"/>
      <c r="AE178" s="9"/>
      <c r="AF178" s="9"/>
    </row>
    <row r="179" spans="1:32" ht="18">
      <c r="A179" s="11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64"/>
      <c r="M179" s="64"/>
      <c r="N179" s="9"/>
      <c r="O179" s="9"/>
      <c r="P179" s="9"/>
      <c r="Q179" s="11"/>
      <c r="R179" s="9"/>
      <c r="S179" s="9"/>
      <c r="T179" s="9"/>
      <c r="U179" s="9"/>
      <c r="V179" s="9"/>
      <c r="W179" s="9"/>
      <c r="X179" s="9"/>
      <c r="Y179" s="9"/>
      <c r="Z179" s="15"/>
      <c r="AA179" s="9"/>
      <c r="AB179" s="64"/>
      <c r="AC179" s="64"/>
      <c r="AD179" s="9"/>
      <c r="AE179" s="9"/>
      <c r="AF179" s="9"/>
    </row>
    <row r="180" spans="1:32" ht="18">
      <c r="A180" s="11">
        <v>2</v>
      </c>
      <c r="B180" s="9" t="s">
        <v>18</v>
      </c>
      <c r="C180" s="9" t="s">
        <v>40</v>
      </c>
      <c r="D180" s="9">
        <v>184.26</v>
      </c>
      <c r="E180" s="9" t="e">
        <f>C180/D180</f>
        <v>#VALUE!</v>
      </c>
      <c r="F180" s="9" t="s">
        <v>21</v>
      </c>
      <c r="G180" s="9" t="s">
        <v>20</v>
      </c>
      <c r="H180" s="9">
        <v>0</v>
      </c>
      <c r="I180" s="9">
        <v>154.20779999999999</v>
      </c>
      <c r="J180" s="9">
        <f>H180/I180</f>
        <v>0</v>
      </c>
      <c r="K180" s="9"/>
      <c r="L180" s="64" t="e">
        <f t="shared" ref="L180" si="374">100*J180/K181</f>
        <v>#VALUE!</v>
      </c>
      <c r="M180" s="64"/>
      <c r="N180" s="9"/>
      <c r="O180" s="9"/>
      <c r="P180" s="9"/>
      <c r="Q180" s="11">
        <v>2</v>
      </c>
      <c r="R180" s="12" t="s">
        <v>57</v>
      </c>
      <c r="S180" s="9">
        <v>0</v>
      </c>
      <c r="T180" s="9">
        <v>142.19999999999999</v>
      </c>
      <c r="U180" s="9">
        <f>S188/T180</f>
        <v>9.2827004219409284E-5</v>
      </c>
      <c r="V180" s="9" t="s">
        <v>58</v>
      </c>
      <c r="W180" s="9" t="s">
        <v>60</v>
      </c>
      <c r="X180" s="9">
        <v>0</v>
      </c>
      <c r="Y180" s="9">
        <v>146.22999999999999</v>
      </c>
      <c r="Z180" s="15">
        <f>X188/Y180</f>
        <v>0</v>
      </c>
      <c r="AA180" s="9"/>
      <c r="AB180" s="64">
        <f t="shared" ref="AB180" si="375">100*Z180/AA181</f>
        <v>0</v>
      </c>
      <c r="AC180" s="64"/>
      <c r="AD180" s="9"/>
      <c r="AE180" s="9"/>
      <c r="AF180" s="9"/>
    </row>
    <row r="181" spans="1:32" ht="18.75">
      <c r="A181" s="11"/>
      <c r="B181" s="10"/>
      <c r="C181" s="9" t="s">
        <v>40</v>
      </c>
      <c r="D181" s="9">
        <v>184.26</v>
      </c>
      <c r="E181" s="9" t="e">
        <f t="shared" ref="E181" si="376">C181/D181</f>
        <v>#VALUE!</v>
      </c>
      <c r="F181" s="9" t="s">
        <v>19</v>
      </c>
      <c r="G181" s="9" t="s">
        <v>23</v>
      </c>
      <c r="H181" s="9">
        <v>0</v>
      </c>
      <c r="I181" s="9">
        <v>160.25543999999999</v>
      </c>
      <c r="J181" s="9">
        <f>H181/I181</f>
        <v>0</v>
      </c>
      <c r="K181" s="9" t="e">
        <f t="shared" ref="K181" si="377">J180+J181+E181</f>
        <v>#VALUE!</v>
      </c>
      <c r="L181" s="64" t="e">
        <f t="shared" ref="L181" si="378">100*J181/K181</f>
        <v>#VALUE!</v>
      </c>
      <c r="M181" s="64"/>
      <c r="N181" s="9"/>
      <c r="O181" s="9"/>
      <c r="P181" s="9"/>
      <c r="Q181" s="11"/>
      <c r="R181" s="12"/>
      <c r="S181" s="9">
        <v>0</v>
      </c>
      <c r="T181" s="9">
        <v>142.19999999999999</v>
      </c>
      <c r="U181" s="9">
        <f>S189/T181</f>
        <v>9.2827004219409284E-5</v>
      </c>
      <c r="V181" s="9" t="s">
        <v>59</v>
      </c>
      <c r="W181" s="9" t="s">
        <v>60</v>
      </c>
      <c r="X181" s="9">
        <v>0</v>
      </c>
      <c r="Y181" s="9">
        <v>146.22999999999999</v>
      </c>
      <c r="Z181" s="15">
        <f>X189/Y181</f>
        <v>0</v>
      </c>
      <c r="AA181" s="9">
        <f t="shared" ref="AA181" si="379">Z180+Z181+U181</f>
        <v>9.2827004219409284E-5</v>
      </c>
      <c r="AB181" s="64">
        <f t="shared" ref="AB181" si="380">100*Z181/AA181</f>
        <v>0</v>
      </c>
      <c r="AC181" s="64"/>
      <c r="AD181" s="9"/>
      <c r="AE181" s="9"/>
      <c r="AF181" s="9"/>
    </row>
    <row r="182" spans="1:32" ht="18">
      <c r="A182" s="11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64"/>
      <c r="M182" s="64" t="e">
        <f t="shared" ref="M182" si="381">L180+L181</f>
        <v>#VALUE!</v>
      </c>
      <c r="N182" s="9"/>
      <c r="O182" s="9"/>
      <c r="P182" s="9"/>
      <c r="Q182" s="11"/>
      <c r="R182" s="9"/>
      <c r="S182" s="9"/>
      <c r="T182" s="9"/>
      <c r="U182" s="9"/>
      <c r="V182" s="9"/>
      <c r="W182" s="9"/>
      <c r="X182" s="9"/>
      <c r="Y182" s="9"/>
      <c r="Z182" s="15"/>
      <c r="AA182" s="9"/>
      <c r="AB182" s="64"/>
      <c r="AC182" s="64">
        <f t="shared" ref="AC182" si="382">AB180+AB181</f>
        <v>0</v>
      </c>
      <c r="AD182" s="9"/>
      <c r="AE182" s="9"/>
      <c r="AF182" s="9"/>
    </row>
    <row r="183" spans="1:32" ht="18">
      <c r="A183" s="11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64"/>
      <c r="M183" s="64"/>
      <c r="N183" s="9"/>
      <c r="O183" s="9"/>
      <c r="P183" s="9"/>
      <c r="Q183" s="11"/>
      <c r="R183" s="9"/>
      <c r="S183" s="9"/>
      <c r="T183" s="9"/>
      <c r="U183" s="9"/>
      <c r="V183" s="9"/>
      <c r="W183" s="9"/>
      <c r="X183" s="9"/>
      <c r="Y183" s="9"/>
      <c r="Z183" s="15"/>
      <c r="AA183" s="9"/>
      <c r="AB183" s="64"/>
      <c r="AC183" s="64"/>
      <c r="AD183" s="9"/>
      <c r="AE183" s="9"/>
      <c r="AF183" s="9"/>
    </row>
    <row r="184" spans="1:32" ht="18">
      <c r="A184" s="11">
        <v>3</v>
      </c>
      <c r="B184" s="9" t="s">
        <v>18</v>
      </c>
      <c r="C184" s="9" t="s">
        <v>40</v>
      </c>
      <c r="D184" s="9">
        <v>184.26</v>
      </c>
      <c r="E184" s="9" t="e">
        <f>C184/D184</f>
        <v>#VALUE!</v>
      </c>
      <c r="F184" s="9" t="s">
        <v>21</v>
      </c>
      <c r="G184" s="9" t="s">
        <v>20</v>
      </c>
      <c r="H184" s="9">
        <v>0</v>
      </c>
      <c r="I184" s="9">
        <v>154.20779999999999</v>
      </c>
      <c r="J184" s="9">
        <f>H184/I184</f>
        <v>0</v>
      </c>
      <c r="K184" s="9"/>
      <c r="L184" s="64" t="e">
        <f t="shared" ref="L184" si="383">100*J184/K185</f>
        <v>#VALUE!</v>
      </c>
      <c r="M184" s="64"/>
      <c r="N184" s="9"/>
      <c r="O184" s="9"/>
      <c r="P184" s="9"/>
      <c r="Q184" s="11">
        <v>3</v>
      </c>
      <c r="R184" s="12" t="s">
        <v>57</v>
      </c>
      <c r="S184" s="9">
        <v>0</v>
      </c>
      <c r="T184" s="9">
        <v>142.19999999999999</v>
      </c>
      <c r="U184" s="9">
        <f>S192/T184</f>
        <v>8.2559774964838261E-4</v>
      </c>
      <c r="V184" s="9" t="s">
        <v>58</v>
      </c>
      <c r="W184" s="9" t="s">
        <v>60</v>
      </c>
      <c r="X184" s="9">
        <v>0</v>
      </c>
      <c r="Y184" s="9">
        <v>146.22999999999999</v>
      </c>
      <c r="Z184" s="15">
        <f>X192/Y184</f>
        <v>0</v>
      </c>
      <c r="AA184" s="9"/>
      <c r="AB184" s="64">
        <f t="shared" ref="AB184" si="384">100*Z184/AA185</f>
        <v>0</v>
      </c>
      <c r="AC184" s="64"/>
      <c r="AD184" s="9"/>
      <c r="AE184" s="9"/>
      <c r="AF184" s="9"/>
    </row>
    <row r="185" spans="1:32" ht="18.75">
      <c r="A185" s="11"/>
      <c r="B185" s="10"/>
      <c r="C185" s="9" t="s">
        <v>40</v>
      </c>
      <c r="D185" s="9">
        <v>184.26</v>
      </c>
      <c r="E185" s="9" t="e">
        <f t="shared" ref="E185" si="385">C185/D185</f>
        <v>#VALUE!</v>
      </c>
      <c r="F185" s="9" t="s">
        <v>19</v>
      </c>
      <c r="G185" s="9" t="s">
        <v>23</v>
      </c>
      <c r="H185" s="9">
        <v>0</v>
      </c>
      <c r="I185" s="9">
        <v>160.25543999999999</v>
      </c>
      <c r="J185" s="9">
        <f t="shared" ref="J185" si="386">H185/I185</f>
        <v>0</v>
      </c>
      <c r="K185" s="9" t="e">
        <f t="shared" ref="K185" si="387">J184+J185+E185</f>
        <v>#VALUE!</v>
      </c>
      <c r="L185" s="64" t="e">
        <f t="shared" ref="L185" si="388">100*J185/K185</f>
        <v>#VALUE!</v>
      </c>
      <c r="M185" s="64"/>
      <c r="N185" s="9"/>
      <c r="O185" s="9"/>
      <c r="P185" s="9"/>
      <c r="Q185" s="11"/>
      <c r="R185" s="12"/>
      <c r="S185" s="9">
        <v>0</v>
      </c>
      <c r="T185" s="9">
        <v>142.19999999999999</v>
      </c>
      <c r="U185" s="9">
        <f>S193/T185</f>
        <v>8.2559774964838261E-4</v>
      </c>
      <c r="V185" s="9" t="s">
        <v>59</v>
      </c>
      <c r="W185" s="9" t="s">
        <v>60</v>
      </c>
      <c r="X185" s="9">
        <v>0</v>
      </c>
      <c r="Y185" s="9">
        <v>146.22999999999999</v>
      </c>
      <c r="Z185" s="15">
        <f>X193/Y185</f>
        <v>0</v>
      </c>
      <c r="AA185" s="9">
        <f>Z184+Z185+U185</f>
        <v>8.2559774964838261E-4</v>
      </c>
      <c r="AB185" s="64">
        <f t="shared" ref="AB185" si="389">100*Z185/AA185</f>
        <v>0</v>
      </c>
      <c r="AC185" s="64"/>
      <c r="AD185" s="9"/>
      <c r="AE185" s="9"/>
      <c r="AF185" s="9"/>
    </row>
    <row r="186" spans="1:32" ht="18">
      <c r="A186" s="11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64"/>
      <c r="M186" s="64" t="e">
        <f t="shared" ref="M186" si="390">L184+L185</f>
        <v>#VALUE!</v>
      </c>
      <c r="N186" s="9" t="s">
        <v>54</v>
      </c>
      <c r="O186" s="9"/>
      <c r="P186" s="9"/>
      <c r="Q186" s="11"/>
      <c r="R186" s="9"/>
      <c r="S186" s="9"/>
      <c r="T186" s="9"/>
      <c r="U186" s="9"/>
      <c r="V186" s="9"/>
      <c r="W186" s="9"/>
      <c r="X186" s="9"/>
      <c r="Y186" s="9"/>
      <c r="Z186" s="15"/>
      <c r="AA186" s="9"/>
      <c r="AB186" s="64"/>
      <c r="AC186" s="64">
        <f t="shared" ref="AC186" si="391">AB184+AB185</f>
        <v>0</v>
      </c>
      <c r="AD186" s="9" t="s">
        <v>59</v>
      </c>
      <c r="AE186" s="9"/>
      <c r="AF186" s="9"/>
    </row>
    <row r="187" spans="1:32" ht="18">
      <c r="A187" s="11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64"/>
      <c r="M187" s="64"/>
      <c r="N187" s="9">
        <f>SUM(J177,J181,J185,J189,J193,J197,J201,J205,J209,J213)</f>
        <v>0</v>
      </c>
      <c r="O187" s="9"/>
      <c r="P187" s="9"/>
      <c r="Q187" s="11"/>
      <c r="R187" s="9"/>
      <c r="S187" s="9"/>
      <c r="T187" s="9"/>
      <c r="U187" s="9"/>
      <c r="V187" s="9"/>
      <c r="W187" s="9"/>
      <c r="X187" s="9"/>
      <c r="Y187" s="9"/>
      <c r="Z187" s="15"/>
      <c r="AA187" s="9"/>
      <c r="AB187" s="64"/>
      <c r="AC187" s="64"/>
      <c r="AD187" s="9">
        <f>SUM(Z177,Z181,Z185,Z189,Z193,Z197,Z201,Z205,Z209,Z213)</f>
        <v>0</v>
      </c>
      <c r="AE187" s="9"/>
      <c r="AF187" s="9"/>
    </row>
    <row r="188" spans="1:32" ht="18">
      <c r="A188" s="11">
        <v>4</v>
      </c>
      <c r="B188" s="9" t="s">
        <v>18</v>
      </c>
      <c r="C188" s="9">
        <v>1.5E-3</v>
      </c>
      <c r="D188" s="9">
        <v>184.26</v>
      </c>
      <c r="E188" s="9">
        <f t="shared" ref="E188:E189" si="392">C188/D188</f>
        <v>8.1406707912732014E-6</v>
      </c>
      <c r="F188" s="9" t="s">
        <v>21</v>
      </c>
      <c r="G188" s="9" t="s">
        <v>20</v>
      </c>
      <c r="H188" s="9">
        <v>0</v>
      </c>
      <c r="I188" s="9">
        <v>154.20779999999999</v>
      </c>
      <c r="J188" s="9">
        <f t="shared" ref="J188:J189" si="393">H188/I188</f>
        <v>0</v>
      </c>
      <c r="K188" s="9"/>
      <c r="L188" s="64">
        <f t="shared" ref="L188" si="394">100*J188/K189</f>
        <v>0</v>
      </c>
      <c r="M188" s="64"/>
      <c r="N188" s="9"/>
      <c r="O188" s="9"/>
      <c r="P188" s="9"/>
      <c r="Q188" s="11">
        <v>4</v>
      </c>
      <c r="R188" s="12" t="s">
        <v>57</v>
      </c>
      <c r="S188" s="9">
        <v>1.32E-2</v>
      </c>
      <c r="T188" s="9">
        <v>142.19999999999999</v>
      </c>
      <c r="U188" s="9">
        <f>S196/T188</f>
        <v>3.7025316455696201E-3</v>
      </c>
      <c r="V188" s="9" t="s">
        <v>58</v>
      </c>
      <c r="W188" s="9" t="s">
        <v>60</v>
      </c>
      <c r="X188" s="9">
        <v>0</v>
      </c>
      <c r="Y188" s="9">
        <v>146.22999999999999</v>
      </c>
      <c r="Z188" s="15">
        <f>X196/Y188</f>
        <v>0</v>
      </c>
      <c r="AA188" s="9"/>
      <c r="AB188" s="64">
        <f t="shared" ref="AB188" si="395">100*Z188/AA189</f>
        <v>0</v>
      </c>
      <c r="AC188" s="64"/>
      <c r="AD188" s="9"/>
      <c r="AE188" s="9"/>
      <c r="AF188" s="9"/>
    </row>
    <row r="189" spans="1:32" ht="18.75">
      <c r="A189" s="11"/>
      <c r="B189" s="10"/>
      <c r="C189" s="9">
        <v>1.5E-3</v>
      </c>
      <c r="D189" s="9">
        <v>184.26</v>
      </c>
      <c r="E189" s="9">
        <f t="shared" si="392"/>
        <v>8.1406707912732014E-6</v>
      </c>
      <c r="F189" s="9" t="s">
        <v>19</v>
      </c>
      <c r="G189" s="9" t="s">
        <v>23</v>
      </c>
      <c r="H189" s="9">
        <v>0</v>
      </c>
      <c r="I189" s="9">
        <v>160.25543999999999</v>
      </c>
      <c r="J189" s="9">
        <f t="shared" si="393"/>
        <v>0</v>
      </c>
      <c r="K189" s="9">
        <f>J188+J189+E189</f>
        <v>8.1406707912732014E-6</v>
      </c>
      <c r="L189" s="64">
        <f t="shared" ref="L189" si="396">100*J189/K189</f>
        <v>0</v>
      </c>
      <c r="M189" s="64"/>
      <c r="N189" s="9"/>
      <c r="O189" s="9"/>
      <c r="P189" s="9"/>
      <c r="Q189" s="11"/>
      <c r="R189" s="12"/>
      <c r="S189" s="9">
        <v>1.32E-2</v>
      </c>
      <c r="T189" s="9">
        <v>142.19999999999999</v>
      </c>
      <c r="U189" s="9">
        <f>S197/T189</f>
        <v>3.7025316455696201E-3</v>
      </c>
      <c r="V189" s="9" t="s">
        <v>59</v>
      </c>
      <c r="W189" s="9" t="s">
        <v>60</v>
      </c>
      <c r="X189" s="9">
        <v>0</v>
      </c>
      <c r="Y189" s="9">
        <v>146.22999999999999</v>
      </c>
      <c r="Z189" s="15">
        <f>X197/Y189</f>
        <v>0</v>
      </c>
      <c r="AA189" s="9">
        <f>Z188+Z189+U189</f>
        <v>3.7025316455696201E-3</v>
      </c>
      <c r="AB189" s="64">
        <f t="shared" ref="AB189" si="397">100*Z189/AA189</f>
        <v>0</v>
      </c>
      <c r="AC189" s="64"/>
      <c r="AD189" s="9"/>
      <c r="AE189" s="9"/>
      <c r="AF189" s="9"/>
    </row>
    <row r="190" spans="1:32" ht="18">
      <c r="A190" s="11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64"/>
      <c r="M190" s="64">
        <f t="shared" ref="M190" si="398">L188+L189</f>
        <v>0</v>
      </c>
      <c r="N190" s="9"/>
      <c r="O190" s="9"/>
      <c r="P190" s="9"/>
      <c r="Q190" s="11"/>
      <c r="R190" s="9"/>
      <c r="S190" s="9"/>
      <c r="T190" s="9"/>
      <c r="U190" s="9"/>
      <c r="V190" s="9"/>
      <c r="W190" s="9"/>
      <c r="X190" s="9"/>
      <c r="Y190" s="9"/>
      <c r="Z190" s="15"/>
      <c r="AA190" s="9"/>
      <c r="AB190" s="64"/>
      <c r="AC190" s="64">
        <f t="shared" ref="AC190" si="399">AB188+AB189</f>
        <v>0</v>
      </c>
      <c r="AD190" s="9"/>
      <c r="AE190" s="9"/>
      <c r="AF190" s="9"/>
    </row>
    <row r="191" spans="1:32" ht="18">
      <c r="A191" s="11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64"/>
      <c r="M191" s="64"/>
      <c r="N191" s="9"/>
      <c r="O191" s="9"/>
      <c r="P191" s="9"/>
      <c r="Q191" s="11"/>
      <c r="R191" s="9"/>
      <c r="S191" s="9"/>
      <c r="T191" s="9"/>
      <c r="U191" s="9"/>
      <c r="V191" s="9"/>
      <c r="W191" s="9"/>
      <c r="X191" s="9"/>
      <c r="Y191" s="9"/>
      <c r="Z191" s="15"/>
      <c r="AA191" s="9"/>
      <c r="AB191" s="64"/>
      <c r="AC191" s="64"/>
      <c r="AD191" s="9"/>
      <c r="AE191" s="9"/>
      <c r="AF191" s="9"/>
    </row>
    <row r="192" spans="1:32" ht="18">
      <c r="A192" s="11">
        <v>5</v>
      </c>
      <c r="B192" s="9" t="s">
        <v>18</v>
      </c>
      <c r="C192" s="9">
        <v>1.38E-2</v>
      </c>
      <c r="D192" s="9">
        <v>184.26</v>
      </c>
      <c r="E192" s="9">
        <f t="shared" ref="E192:E193" si="400">C192/D192</f>
        <v>7.4894171279713453E-5</v>
      </c>
      <c r="F192" s="9" t="s">
        <v>21</v>
      </c>
      <c r="G192" s="9" t="s">
        <v>20</v>
      </c>
      <c r="H192" s="9">
        <v>0</v>
      </c>
      <c r="I192" s="9">
        <v>154.20779999999999</v>
      </c>
      <c r="J192" s="9">
        <f t="shared" ref="J192:J193" si="401">H192/I192</f>
        <v>0</v>
      </c>
      <c r="K192" s="9"/>
      <c r="L192" s="64">
        <f t="shared" ref="L192" si="402">100*J192/K193</f>
        <v>0</v>
      </c>
      <c r="M192" s="64"/>
      <c r="N192" s="9"/>
      <c r="O192" s="9"/>
      <c r="P192" s="9"/>
      <c r="Q192" s="11">
        <v>5</v>
      </c>
      <c r="R192" s="12" t="s">
        <v>57</v>
      </c>
      <c r="S192" s="9">
        <v>0.1174</v>
      </c>
      <c r="T192" s="9">
        <v>142.19999999999999</v>
      </c>
      <c r="U192" s="9">
        <f>S200/T192</f>
        <v>6.4852320675105489E-3</v>
      </c>
      <c r="V192" s="9" t="s">
        <v>58</v>
      </c>
      <c r="W192" s="9" t="s">
        <v>60</v>
      </c>
      <c r="X192" s="9">
        <v>0</v>
      </c>
      <c r="Y192" s="9">
        <v>146.22999999999999</v>
      </c>
      <c r="Z192" s="15">
        <f>X200/Y192</f>
        <v>0</v>
      </c>
      <c r="AA192" s="9"/>
      <c r="AB192" s="64">
        <f t="shared" ref="AB192" si="403">100*Z192/AA193</f>
        <v>0</v>
      </c>
      <c r="AC192" s="64"/>
      <c r="AD192" s="9"/>
      <c r="AE192" s="9"/>
      <c r="AF192" s="9"/>
    </row>
    <row r="193" spans="1:32" ht="18.75">
      <c r="A193" s="11"/>
      <c r="B193" s="10"/>
      <c r="C193" s="9">
        <v>1.38E-2</v>
      </c>
      <c r="D193" s="9">
        <v>184.26</v>
      </c>
      <c r="E193" s="9">
        <f t="shared" si="400"/>
        <v>7.4894171279713453E-5</v>
      </c>
      <c r="F193" s="9" t="s">
        <v>19</v>
      </c>
      <c r="G193" s="9" t="s">
        <v>23</v>
      </c>
      <c r="H193" s="9">
        <v>0</v>
      </c>
      <c r="I193" s="9">
        <v>160.25543999999999</v>
      </c>
      <c r="J193" s="9">
        <f t="shared" si="401"/>
        <v>0</v>
      </c>
      <c r="K193" s="9">
        <f t="shared" ref="K193" si="404">J192+J193+E193</f>
        <v>7.4894171279713453E-5</v>
      </c>
      <c r="L193" s="64">
        <f t="shared" ref="L193" si="405">100*J193/K193</f>
        <v>0</v>
      </c>
      <c r="M193" s="64"/>
      <c r="N193" s="9" t="s">
        <v>55</v>
      </c>
      <c r="O193" s="9"/>
      <c r="P193" s="9"/>
      <c r="Q193" s="11"/>
      <c r="R193" s="12"/>
      <c r="S193" s="9">
        <v>0.1174</v>
      </c>
      <c r="T193" s="9">
        <v>142.19999999999999</v>
      </c>
      <c r="U193" s="9">
        <f>S201/T193</f>
        <v>6.4852320675105489E-3</v>
      </c>
      <c r="V193" s="9" t="s">
        <v>59</v>
      </c>
      <c r="W193" s="9" t="s">
        <v>60</v>
      </c>
      <c r="X193" s="9">
        <v>0</v>
      </c>
      <c r="Y193" s="9">
        <v>146.22999999999999</v>
      </c>
      <c r="Z193" s="15">
        <f>X201/Y193</f>
        <v>0</v>
      </c>
      <c r="AA193" s="9">
        <f t="shared" ref="AA193" si="406">Z192+Z193+U193</f>
        <v>6.4852320675105489E-3</v>
      </c>
      <c r="AB193" s="64">
        <f t="shared" ref="AB193" si="407">100*Z193/AA193</f>
        <v>0</v>
      </c>
      <c r="AC193" s="64"/>
      <c r="AD193" s="9" t="s">
        <v>55</v>
      </c>
      <c r="AE193" s="9"/>
      <c r="AF193" s="9"/>
    </row>
    <row r="194" spans="1:32" ht="18">
      <c r="A194" s="11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64"/>
      <c r="M194" s="64">
        <f t="shared" ref="M194" si="408">L192+L193</f>
        <v>0</v>
      </c>
      <c r="N194" s="9">
        <f>SUM(N187,N177)</f>
        <v>1.7489387696342209E-3</v>
      </c>
      <c r="O194" s="9"/>
      <c r="P194" s="9"/>
      <c r="Q194" s="11"/>
      <c r="R194" s="9"/>
      <c r="S194" s="9"/>
      <c r="T194" s="9"/>
      <c r="U194" s="9"/>
      <c r="V194" s="9"/>
      <c r="W194" s="9"/>
      <c r="X194" s="9"/>
      <c r="Y194" s="9"/>
      <c r="Z194" s="15"/>
      <c r="AA194" s="9"/>
      <c r="AB194" s="64"/>
      <c r="AC194" s="64">
        <f t="shared" ref="AC194" si="409">AB192+AB193</f>
        <v>0</v>
      </c>
      <c r="AD194" s="9">
        <f>SUM(AD187,AD177)</f>
        <v>0</v>
      </c>
      <c r="AE194" s="9"/>
      <c r="AF194" s="9"/>
    </row>
    <row r="195" spans="1:32" ht="18">
      <c r="A195" s="11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64"/>
      <c r="M195" s="64"/>
      <c r="N195" s="9"/>
      <c r="O195" s="9"/>
      <c r="P195" s="9"/>
      <c r="Q195" s="11"/>
      <c r="R195" s="9"/>
      <c r="S195" s="9"/>
      <c r="T195" s="9"/>
      <c r="U195" s="9"/>
      <c r="V195" s="9"/>
      <c r="W195" s="9"/>
      <c r="X195" s="9"/>
      <c r="Y195" s="9"/>
      <c r="Z195" s="15"/>
      <c r="AA195" s="9"/>
      <c r="AB195" s="64"/>
      <c r="AC195" s="64"/>
      <c r="AD195" s="9"/>
      <c r="AE195" s="9"/>
      <c r="AF195" s="9"/>
    </row>
    <row r="196" spans="1:32" ht="18">
      <c r="A196" s="11">
        <v>6</v>
      </c>
      <c r="B196" s="9" t="s">
        <v>18</v>
      </c>
      <c r="C196" s="9">
        <v>5.8299999999999998E-2</v>
      </c>
      <c r="D196" s="9">
        <v>184.26</v>
      </c>
      <c r="E196" s="9">
        <f t="shared" ref="E196:E197" si="410">C196/D196</f>
        <v>3.1640073808748506E-4</v>
      </c>
      <c r="F196" s="9" t="s">
        <v>21</v>
      </c>
      <c r="G196" s="9" t="s">
        <v>20</v>
      </c>
      <c r="H196" s="9">
        <v>5.8999999999999999E-3</v>
      </c>
      <c r="I196" s="9">
        <v>154.20779999999999</v>
      </c>
      <c r="J196" s="9">
        <f t="shared" ref="J196:J197" si="411">H196/I196</f>
        <v>3.8260062072087145E-5</v>
      </c>
      <c r="K196" s="9"/>
      <c r="L196" s="64">
        <f t="shared" ref="L196" si="412">100*J196/K197</f>
        <v>10.787789926282473</v>
      </c>
      <c r="M196" s="64"/>
      <c r="N196" s="9"/>
      <c r="O196" s="9"/>
      <c r="P196" s="9"/>
      <c r="Q196" s="11">
        <v>6</v>
      </c>
      <c r="R196" s="12" t="s">
        <v>57</v>
      </c>
      <c r="S196" s="9">
        <v>0.52649999999999997</v>
      </c>
      <c r="T196" s="9">
        <v>142.19999999999999</v>
      </c>
      <c r="U196" s="9">
        <f>S204/T196</f>
        <v>5.6504922644163152E-3</v>
      </c>
      <c r="V196" s="9" t="s">
        <v>58</v>
      </c>
      <c r="W196" s="9" t="s">
        <v>60</v>
      </c>
      <c r="X196" s="9">
        <v>0</v>
      </c>
      <c r="Y196" s="9">
        <v>146.22999999999999</v>
      </c>
      <c r="Z196" s="15">
        <f>X196/Y196</f>
        <v>0</v>
      </c>
      <c r="AA196" s="9"/>
      <c r="AB196" s="64">
        <f t="shared" ref="AB196" si="413">100*Z196/AA197</f>
        <v>0</v>
      </c>
      <c r="AC196" s="64"/>
      <c r="AD196" s="9"/>
      <c r="AE196" s="9"/>
      <c r="AF196" s="9"/>
    </row>
    <row r="197" spans="1:32" ht="18.75">
      <c r="A197" s="11"/>
      <c r="B197" s="10"/>
      <c r="C197" s="9">
        <v>5.8299999999999998E-2</v>
      </c>
      <c r="D197" s="9">
        <v>184.26</v>
      </c>
      <c r="E197" s="9">
        <f t="shared" si="410"/>
        <v>3.1640073808748506E-4</v>
      </c>
      <c r="F197" s="9" t="s">
        <v>19</v>
      </c>
      <c r="G197" s="9" t="s">
        <v>23</v>
      </c>
      <c r="H197" s="9">
        <v>0</v>
      </c>
      <c r="I197" s="9">
        <v>160.25543999999999</v>
      </c>
      <c r="J197" s="9">
        <f t="shared" si="411"/>
        <v>0</v>
      </c>
      <c r="K197" s="9">
        <f t="shared" ref="K197" si="414">J196+J197+E197</f>
        <v>3.546608001595722E-4</v>
      </c>
      <c r="L197" s="64">
        <f t="shared" ref="L197" si="415">100*J197/K197</f>
        <v>0</v>
      </c>
      <c r="M197" s="64"/>
      <c r="N197" s="9"/>
      <c r="O197" s="9"/>
      <c r="P197" s="9"/>
      <c r="Q197" s="11"/>
      <c r="R197" s="12"/>
      <c r="S197" s="9">
        <v>0.52649999999999997</v>
      </c>
      <c r="T197" s="9">
        <v>142.19999999999999</v>
      </c>
      <c r="U197" s="9">
        <f>S205/T197</f>
        <v>5.79113924050633E-3</v>
      </c>
      <c r="V197" s="9" t="s">
        <v>59</v>
      </c>
      <c r="W197" s="9" t="s">
        <v>60</v>
      </c>
      <c r="X197" s="9">
        <v>0</v>
      </c>
      <c r="Y197" s="9">
        <v>146.22999999999999</v>
      </c>
      <c r="Z197" s="15">
        <f>X197/Y197</f>
        <v>0</v>
      </c>
      <c r="AA197" s="9">
        <f t="shared" ref="AA197" si="416">Z196+Z197+U197</f>
        <v>5.79113924050633E-3</v>
      </c>
      <c r="AB197" s="64">
        <f t="shared" ref="AB197" si="417">100*Z197/AA197</f>
        <v>0</v>
      </c>
      <c r="AC197" s="64"/>
      <c r="AD197" s="9"/>
      <c r="AE197" s="9"/>
      <c r="AF197" s="9"/>
    </row>
    <row r="198" spans="1:32" ht="18">
      <c r="A198" s="11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64"/>
      <c r="M198" s="64">
        <f t="shared" ref="M198" si="418">L196+L197</f>
        <v>10.787789926282473</v>
      </c>
      <c r="N198" s="9"/>
      <c r="O198" s="9"/>
      <c r="P198" s="9"/>
      <c r="Q198" s="11"/>
      <c r="R198" s="9"/>
      <c r="S198" s="9"/>
      <c r="T198" s="9"/>
      <c r="U198" s="9"/>
      <c r="V198" s="9"/>
      <c r="W198" s="9"/>
      <c r="X198" s="9"/>
      <c r="Y198" s="9"/>
      <c r="Z198" s="15"/>
      <c r="AA198" s="9"/>
      <c r="AB198" s="64"/>
      <c r="AC198" s="64">
        <f>AB196+AB197</f>
        <v>0</v>
      </c>
      <c r="AD198" s="9"/>
      <c r="AE198" s="9"/>
      <c r="AF198" s="9"/>
    </row>
    <row r="199" spans="1:32" ht="18">
      <c r="A199" s="11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64"/>
      <c r="M199" s="64"/>
      <c r="N199" s="9"/>
      <c r="O199" s="9"/>
      <c r="P199" s="9"/>
      <c r="Q199" s="11"/>
      <c r="R199" s="9"/>
      <c r="S199" s="9"/>
      <c r="T199" s="9"/>
      <c r="U199" s="9"/>
      <c r="V199" s="9"/>
      <c r="W199" s="9"/>
      <c r="X199" s="9"/>
      <c r="Y199" s="9"/>
      <c r="Z199" s="15"/>
      <c r="AA199" s="9"/>
      <c r="AB199" s="64"/>
      <c r="AC199" s="64"/>
      <c r="AD199" s="9"/>
      <c r="AE199" s="9"/>
      <c r="AF199" s="9"/>
    </row>
    <row r="200" spans="1:32" ht="18">
      <c r="A200" s="11">
        <v>7</v>
      </c>
      <c r="B200" s="9" t="s">
        <v>18</v>
      </c>
      <c r="C200" s="9">
        <v>3.5400000000000001E-2</v>
      </c>
      <c r="D200" s="9">
        <v>184.26</v>
      </c>
      <c r="E200" s="9">
        <f t="shared" ref="E200:E201" si="419">C200/D200</f>
        <v>1.9211983067404757E-4</v>
      </c>
      <c r="F200" s="9" t="s">
        <v>21</v>
      </c>
      <c r="G200" s="9" t="s">
        <v>20</v>
      </c>
      <c r="H200" s="9">
        <v>9.7000000000000003E-3</v>
      </c>
      <c r="I200" s="9">
        <v>154.20779999999999</v>
      </c>
      <c r="J200" s="9">
        <f t="shared" ref="J200:J201" si="420">H200/I200</f>
        <v>6.2902135949024636E-5</v>
      </c>
      <c r="K200" s="9"/>
      <c r="L200" s="64">
        <f t="shared" ref="L200" si="421">100*J200/K201</f>
        <v>24.665379528656569</v>
      </c>
      <c r="M200" s="64"/>
      <c r="N200" s="9"/>
      <c r="O200" s="9"/>
      <c r="P200" s="9"/>
      <c r="Q200" s="11">
        <v>7</v>
      </c>
      <c r="R200" s="12" t="s">
        <v>57</v>
      </c>
      <c r="S200" s="9">
        <v>0.92220000000000002</v>
      </c>
      <c r="T200" s="9">
        <v>142.19999999999999</v>
      </c>
      <c r="U200" s="9">
        <f>S200/T200</f>
        <v>6.4852320675105489E-3</v>
      </c>
      <c r="V200" s="9" t="s">
        <v>58</v>
      </c>
      <c r="W200" s="9" t="s">
        <v>60</v>
      </c>
      <c r="X200" s="9">
        <v>0</v>
      </c>
      <c r="Y200" s="9">
        <v>146.22999999999999</v>
      </c>
      <c r="Z200" s="15">
        <f>X200/Y200</f>
        <v>0</v>
      </c>
      <c r="AA200" s="9"/>
      <c r="AB200" s="64">
        <f t="shared" ref="AB200" si="422">100*Z200/AA201</f>
        <v>0</v>
      </c>
      <c r="AC200" s="64"/>
      <c r="AD200" s="9"/>
      <c r="AE200" s="9"/>
      <c r="AF200" s="9"/>
    </row>
    <row r="201" spans="1:32" ht="18.75">
      <c r="A201" s="11"/>
      <c r="B201" s="10"/>
      <c r="C201" s="9">
        <v>3.5400000000000001E-2</v>
      </c>
      <c r="D201" s="9">
        <v>184.26</v>
      </c>
      <c r="E201" s="9">
        <f t="shared" si="419"/>
        <v>1.9211983067404757E-4</v>
      </c>
      <c r="F201" s="9" t="s">
        <v>19</v>
      </c>
      <c r="G201" s="9" t="s">
        <v>23</v>
      </c>
      <c r="H201" s="9">
        <v>0</v>
      </c>
      <c r="I201" s="9">
        <v>160.25543999999999</v>
      </c>
      <c r="J201" s="9">
        <f t="shared" si="420"/>
        <v>0</v>
      </c>
      <c r="K201" s="9">
        <f t="shared" ref="K201" si="423">J200+J201+E201</f>
        <v>2.5502196662307219E-4</v>
      </c>
      <c r="L201" s="64">
        <f t="shared" ref="L201" si="424">100*J201/K201</f>
        <v>0</v>
      </c>
      <c r="M201" s="64"/>
      <c r="N201" s="9"/>
      <c r="O201" s="9"/>
      <c r="P201" s="9"/>
      <c r="Q201" s="11"/>
      <c r="R201" s="12"/>
      <c r="S201" s="9">
        <v>0.92220000000000002</v>
      </c>
      <c r="T201" s="9">
        <v>142.19999999999999</v>
      </c>
      <c r="U201" s="9">
        <f>S201/T201</f>
        <v>6.4852320675105489E-3</v>
      </c>
      <c r="V201" s="9" t="s">
        <v>59</v>
      </c>
      <c r="W201" s="9" t="s">
        <v>60</v>
      </c>
      <c r="X201" s="9">
        <v>0</v>
      </c>
      <c r="Y201" s="9">
        <v>146.22999999999999</v>
      </c>
      <c r="Z201" s="15">
        <f>X201/Y201</f>
        <v>0</v>
      </c>
      <c r="AA201" s="9">
        <f t="shared" ref="AA201" si="425">Z200+Z201+U201</f>
        <v>6.4852320675105489E-3</v>
      </c>
      <c r="AB201" s="64">
        <f t="shared" ref="AB201" si="426">100*Z201/AA201</f>
        <v>0</v>
      </c>
      <c r="AC201" s="64"/>
      <c r="AD201" s="9"/>
      <c r="AE201" s="9"/>
      <c r="AF201" s="9"/>
    </row>
    <row r="202" spans="1:32" ht="18">
      <c r="A202" s="11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64"/>
      <c r="M202" s="64">
        <f t="shared" ref="M202" si="427">L200+L201</f>
        <v>24.665379528656569</v>
      </c>
      <c r="N202" s="9"/>
      <c r="O202" s="9"/>
      <c r="P202" s="9"/>
      <c r="Q202" s="11"/>
      <c r="R202" s="9"/>
      <c r="S202" s="9"/>
      <c r="T202" s="9"/>
      <c r="U202" s="9"/>
      <c r="V202" s="9"/>
      <c r="W202" s="9"/>
      <c r="X202" s="9"/>
      <c r="Y202" s="9"/>
      <c r="Z202" s="15"/>
      <c r="AA202" s="9"/>
      <c r="AB202" s="64"/>
      <c r="AC202" s="64">
        <f t="shared" ref="AC202" si="428">AB200+AB201</f>
        <v>0</v>
      </c>
      <c r="AD202" s="9"/>
      <c r="AE202" s="9"/>
      <c r="AF202" s="9"/>
    </row>
    <row r="203" spans="1:32" ht="18.75">
      <c r="A203" s="11"/>
      <c r="B203" s="9"/>
      <c r="C203" s="9"/>
      <c r="D203" s="9"/>
      <c r="E203" s="9"/>
      <c r="F203" s="9"/>
      <c r="G203" s="9"/>
      <c r="H203" s="61"/>
      <c r="I203" s="9"/>
      <c r="J203" s="9"/>
      <c r="K203" s="9"/>
      <c r="L203" s="64"/>
      <c r="M203" s="64"/>
      <c r="N203" s="9"/>
      <c r="O203" s="9"/>
      <c r="P203" s="9"/>
      <c r="Q203" s="11"/>
      <c r="R203" s="9"/>
      <c r="S203" s="9"/>
      <c r="T203" s="9"/>
      <c r="U203" s="9"/>
      <c r="V203" s="9"/>
      <c r="W203" s="9"/>
      <c r="X203" s="9"/>
      <c r="Y203" s="9"/>
      <c r="Z203" s="15"/>
      <c r="AA203" s="9"/>
      <c r="AB203" s="64"/>
      <c r="AC203" s="64"/>
      <c r="AD203" s="9"/>
      <c r="AE203" s="9"/>
      <c r="AF203" s="9"/>
    </row>
    <row r="204" spans="1:32" ht="18">
      <c r="A204" s="11">
        <v>8</v>
      </c>
      <c r="B204" s="9" t="s">
        <v>18</v>
      </c>
      <c r="C204" s="9">
        <v>1.1000000000000001E-3</v>
      </c>
      <c r="D204" s="9">
        <v>184.26</v>
      </c>
      <c r="E204" s="9">
        <f t="shared" ref="E204:E205" si="429">C204/D204</f>
        <v>5.9698252469336813E-6</v>
      </c>
      <c r="F204" s="9" t="s">
        <v>21</v>
      </c>
      <c r="G204" s="9" t="s">
        <v>20</v>
      </c>
      <c r="H204" s="9">
        <v>8.8000000000000005E-3</v>
      </c>
      <c r="I204" s="9">
        <v>154.20779999999999</v>
      </c>
      <c r="J204" s="9">
        <f>H205/I204</f>
        <v>0</v>
      </c>
      <c r="K204" s="9"/>
      <c r="L204" s="64">
        <f t="shared" ref="L204" si="430">100*J204/K205</f>
        <v>0</v>
      </c>
      <c r="M204" s="64"/>
      <c r="N204" s="9"/>
      <c r="O204" s="9"/>
      <c r="P204" s="9"/>
      <c r="Q204" s="11">
        <v>8</v>
      </c>
      <c r="R204" s="12" t="s">
        <v>57</v>
      </c>
      <c r="S204" s="9">
        <v>0.80349999999999999</v>
      </c>
      <c r="T204" s="9">
        <v>142.19999999999999</v>
      </c>
      <c r="U204" s="9">
        <f>S204/T204</f>
        <v>5.6504922644163152E-3</v>
      </c>
      <c r="V204" s="9" t="s">
        <v>58</v>
      </c>
      <c r="W204" s="9" t="s">
        <v>60</v>
      </c>
      <c r="X204" s="9">
        <v>0</v>
      </c>
      <c r="Y204" s="9">
        <v>146.22999999999999</v>
      </c>
      <c r="Z204" s="15">
        <f t="shared" ref="Z204:Z205" si="431">X204/Y204</f>
        <v>0</v>
      </c>
      <c r="AA204" s="9"/>
      <c r="AB204" s="64">
        <f t="shared" ref="AB204" si="432">100*Z204/AA205</f>
        <v>0</v>
      </c>
      <c r="AC204" s="64"/>
      <c r="AD204" s="9"/>
      <c r="AE204" s="9"/>
      <c r="AF204" s="9"/>
    </row>
    <row r="205" spans="1:32" ht="18.75">
      <c r="A205" s="11"/>
      <c r="B205" s="10"/>
      <c r="C205" s="9">
        <v>1.1000000000000001E-3</v>
      </c>
      <c r="D205" s="9">
        <v>184.26</v>
      </c>
      <c r="E205" s="9">
        <f t="shared" si="429"/>
        <v>5.9698252469336813E-6</v>
      </c>
      <c r="F205" s="9" t="s">
        <v>19</v>
      </c>
      <c r="G205" s="9" t="s">
        <v>23</v>
      </c>
      <c r="H205" s="9">
        <v>0</v>
      </c>
      <c r="I205" s="9">
        <v>160.25543999999999</v>
      </c>
      <c r="J205" s="9">
        <f>H205/I205</f>
        <v>0</v>
      </c>
      <c r="K205" s="9">
        <f t="shared" ref="K205" si="433">J204+J205+E205</f>
        <v>5.9698252469336813E-6</v>
      </c>
      <c r="L205" s="64">
        <f t="shared" ref="L205" si="434">100*J205/K205</f>
        <v>0</v>
      </c>
      <c r="M205" s="64"/>
      <c r="N205" s="9"/>
      <c r="O205" s="9"/>
      <c r="P205" s="9"/>
      <c r="Q205" s="11"/>
      <c r="R205" s="12"/>
      <c r="S205" s="9">
        <v>0.82350000000000001</v>
      </c>
      <c r="T205" s="9">
        <v>142.19999999999999</v>
      </c>
      <c r="U205" s="9">
        <f>S205/T205</f>
        <v>5.79113924050633E-3</v>
      </c>
      <c r="V205" s="9" t="s">
        <v>59</v>
      </c>
      <c r="W205" s="9" t="s">
        <v>60</v>
      </c>
      <c r="X205" s="9">
        <v>0</v>
      </c>
      <c r="Y205" s="9">
        <v>146.22999999999999</v>
      </c>
      <c r="Z205" s="15">
        <f t="shared" si="431"/>
        <v>0</v>
      </c>
      <c r="AA205" s="9">
        <f>Z204+Z205+U205</f>
        <v>5.79113924050633E-3</v>
      </c>
      <c r="AB205" s="64">
        <f t="shared" ref="AB205" si="435">100*Z205/AA205</f>
        <v>0</v>
      </c>
      <c r="AC205" s="64"/>
      <c r="AD205" s="9"/>
      <c r="AE205" s="9"/>
      <c r="AF205" s="9"/>
    </row>
    <row r="206" spans="1:32" ht="18.75">
      <c r="A206" s="11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64"/>
      <c r="M206" s="64">
        <f t="shared" ref="M206" si="436">L204+L205</f>
        <v>0</v>
      </c>
      <c r="N206" s="9"/>
      <c r="O206" s="9"/>
      <c r="P206" s="9"/>
      <c r="Q206" s="11"/>
      <c r="R206" s="9"/>
      <c r="S206" s="61"/>
      <c r="T206" s="9"/>
      <c r="U206" s="9"/>
      <c r="V206" s="9"/>
      <c r="W206" s="9"/>
      <c r="X206" s="9"/>
      <c r="Y206" s="9"/>
      <c r="Z206" s="15"/>
      <c r="AA206" s="9"/>
      <c r="AB206" s="64"/>
      <c r="AC206" s="64">
        <f t="shared" ref="AC206" si="437">AB204+AB205</f>
        <v>0</v>
      </c>
      <c r="AD206" s="9"/>
      <c r="AE206" s="9"/>
      <c r="AF206" s="9"/>
    </row>
    <row r="207" spans="1:32" ht="18">
      <c r="A207" s="11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64"/>
      <c r="M207" s="64"/>
      <c r="N207" s="9"/>
      <c r="O207" s="9"/>
      <c r="P207" s="9"/>
      <c r="Q207" s="11"/>
      <c r="R207" s="9"/>
      <c r="S207" s="9"/>
      <c r="T207" s="9"/>
      <c r="U207" s="9"/>
      <c r="V207" s="9"/>
      <c r="W207" s="9"/>
      <c r="X207" s="9"/>
      <c r="Y207" s="9"/>
      <c r="Z207" s="15"/>
      <c r="AA207" s="9"/>
      <c r="AB207" s="64"/>
      <c r="AC207" s="64"/>
      <c r="AD207" s="9"/>
      <c r="AE207" s="9"/>
      <c r="AF207" s="9"/>
    </row>
    <row r="208" spans="1:32" ht="18">
      <c r="A208" s="65">
        <v>9</v>
      </c>
      <c r="B208" s="66" t="s">
        <v>18</v>
      </c>
      <c r="C208" s="66">
        <v>8.9999999999999998E-4</v>
      </c>
      <c r="D208" s="66">
        <v>184.26</v>
      </c>
      <c r="E208" s="66">
        <f t="shared" ref="E208:E209" si="438">C208/D208</f>
        <v>4.8844024747639209E-6</v>
      </c>
      <c r="F208" s="66" t="s">
        <v>21</v>
      </c>
      <c r="G208" s="66" t="s">
        <v>20</v>
      </c>
      <c r="H208" s="66">
        <v>0.25409999999999999</v>
      </c>
      <c r="I208" s="66">
        <v>154.20779999999999</v>
      </c>
      <c r="J208" s="66">
        <f t="shared" ref="J208:J209" si="439">H208/I208</f>
        <v>1.6477765716131092E-3</v>
      </c>
      <c r="K208" s="66"/>
      <c r="L208" s="67">
        <f t="shared" ref="L208" si="440">100*J208/K209</f>
        <v>99.704452240880201</v>
      </c>
      <c r="M208" s="67"/>
      <c r="N208" s="9"/>
      <c r="O208" s="9"/>
      <c r="P208" s="9"/>
      <c r="Q208" s="11">
        <v>9</v>
      </c>
      <c r="R208" s="12" t="s">
        <v>57</v>
      </c>
      <c r="S208" s="9">
        <v>0.25409999999999999</v>
      </c>
      <c r="T208" s="9">
        <v>142.19999999999999</v>
      </c>
      <c r="U208" s="9">
        <f>S208/T208</f>
        <v>1.7869198312236289E-3</v>
      </c>
      <c r="V208" s="9" t="s">
        <v>58</v>
      </c>
      <c r="W208" s="9" t="s">
        <v>60</v>
      </c>
      <c r="X208" s="9">
        <v>0</v>
      </c>
      <c r="Y208" s="9">
        <v>146.22999999999999</v>
      </c>
      <c r="Z208" s="15">
        <f t="shared" ref="Z208:Z209" si="441">X208/Y208</f>
        <v>0</v>
      </c>
      <c r="AA208" s="9"/>
      <c r="AB208" s="64">
        <f t="shared" ref="AB208" si="442">100*Z208/AA209</f>
        <v>0</v>
      </c>
      <c r="AC208" s="64"/>
      <c r="AD208" s="9"/>
      <c r="AE208" s="9"/>
      <c r="AF208" s="9"/>
    </row>
    <row r="209" spans="1:32" ht="18.75">
      <c r="A209" s="65"/>
      <c r="B209" s="68"/>
      <c r="C209" s="66">
        <v>8.9999999999999998E-4</v>
      </c>
      <c r="D209" s="66">
        <v>184.26</v>
      </c>
      <c r="E209" s="66">
        <f t="shared" si="438"/>
        <v>4.8844024747639209E-6</v>
      </c>
      <c r="F209" s="66" t="s">
        <v>19</v>
      </c>
      <c r="G209" s="66" t="s">
        <v>23</v>
      </c>
      <c r="H209" s="66">
        <v>0</v>
      </c>
      <c r="I209" s="66">
        <v>160.25543999999999</v>
      </c>
      <c r="J209" s="66">
        <f t="shared" si="439"/>
        <v>0</v>
      </c>
      <c r="K209" s="66">
        <f t="shared" ref="K209" si="443">J208+J209+E209</f>
        <v>1.6526609740878731E-3</v>
      </c>
      <c r="L209" s="67">
        <f t="shared" ref="L209" si="444">100*J209/K209</f>
        <v>0</v>
      </c>
      <c r="M209" s="67"/>
      <c r="N209" s="9"/>
      <c r="O209" s="9"/>
      <c r="P209" s="9"/>
      <c r="Q209" s="11"/>
      <c r="R209" s="12"/>
      <c r="S209" s="9">
        <v>0.25409999999999999</v>
      </c>
      <c r="T209" s="9">
        <v>142.19999999999999</v>
      </c>
      <c r="U209" s="9">
        <f>S209/T209</f>
        <v>1.7869198312236289E-3</v>
      </c>
      <c r="V209" s="9" t="s">
        <v>59</v>
      </c>
      <c r="W209" s="9" t="s">
        <v>60</v>
      </c>
      <c r="X209" s="9">
        <v>0</v>
      </c>
      <c r="Y209" s="9">
        <v>146.22999999999999</v>
      </c>
      <c r="Z209" s="15">
        <f t="shared" si="441"/>
        <v>0</v>
      </c>
      <c r="AA209" s="9">
        <f t="shared" ref="AA209" si="445">Z208+Z209+U209</f>
        <v>1.7869198312236289E-3</v>
      </c>
      <c r="AB209" s="64">
        <f t="shared" ref="AB209" si="446">100*Z209/AA209</f>
        <v>0</v>
      </c>
      <c r="AC209" s="64"/>
      <c r="AD209" s="9"/>
      <c r="AE209" s="9"/>
      <c r="AF209" s="9"/>
    </row>
    <row r="210" spans="1:32" ht="18">
      <c r="A210" s="65"/>
      <c r="B210" s="66"/>
      <c r="C210" s="66"/>
      <c r="D210" s="66"/>
      <c r="E210" s="66"/>
      <c r="F210" s="66"/>
      <c r="G210" s="66"/>
      <c r="H210" s="66"/>
      <c r="I210" s="66"/>
      <c r="J210" s="66"/>
      <c r="K210" s="66"/>
      <c r="L210" s="67"/>
      <c r="M210" s="67">
        <f t="shared" ref="M210" si="447">L208+L209</f>
        <v>99.704452240880201</v>
      </c>
      <c r="N210" s="9"/>
      <c r="O210" s="9"/>
      <c r="P210" s="9"/>
      <c r="Q210" s="11"/>
      <c r="R210" s="9"/>
      <c r="S210" s="9"/>
      <c r="T210" s="9"/>
      <c r="U210" s="9"/>
      <c r="V210" s="9"/>
      <c r="W210" s="9"/>
      <c r="X210" s="9"/>
      <c r="Y210" s="9"/>
      <c r="Z210" s="15"/>
      <c r="AA210" s="9"/>
      <c r="AB210" s="64"/>
      <c r="AC210" s="64">
        <f t="shared" ref="AC210" si="448">AB208+AB209</f>
        <v>0</v>
      </c>
      <c r="AD210" s="9"/>
      <c r="AE210" s="9"/>
      <c r="AF210" s="9"/>
    </row>
    <row r="211" spans="1:32" ht="18.75">
      <c r="A211" s="11"/>
      <c r="B211" s="9"/>
      <c r="C211" s="61"/>
      <c r="D211" s="9"/>
      <c r="E211" s="9"/>
      <c r="F211" s="9"/>
      <c r="G211" s="9"/>
      <c r="H211" s="9"/>
      <c r="I211" s="9"/>
      <c r="J211" s="9"/>
      <c r="K211" s="9"/>
      <c r="L211" s="64"/>
      <c r="M211" s="64"/>
      <c r="N211" s="9"/>
      <c r="O211" s="9"/>
      <c r="P211" s="9"/>
      <c r="Q211" s="11"/>
      <c r="R211" s="9"/>
      <c r="S211" s="9"/>
      <c r="T211" s="9"/>
      <c r="U211" s="9"/>
      <c r="V211" s="9"/>
      <c r="W211" s="9"/>
      <c r="X211" s="9"/>
      <c r="Y211" s="9"/>
      <c r="Z211" s="15"/>
      <c r="AA211" s="9"/>
      <c r="AB211" s="64"/>
      <c r="AC211" s="64"/>
      <c r="AD211" s="9"/>
      <c r="AE211" s="9"/>
      <c r="AF211" s="9"/>
    </row>
    <row r="212" spans="1:32" ht="18">
      <c r="A212" s="11">
        <v>10</v>
      </c>
      <c r="B212" s="9" t="s">
        <v>18</v>
      </c>
      <c r="C212" s="9">
        <v>5.3400000000000003E-2</v>
      </c>
      <c r="D212" s="9">
        <v>184.26</v>
      </c>
      <c r="E212" s="9">
        <f t="shared" ref="E212" si="449">C212/D212</f>
        <v>2.8980788016932599E-4</v>
      </c>
      <c r="F212" s="9" t="s">
        <v>21</v>
      </c>
      <c r="G212" s="9" t="s">
        <v>20</v>
      </c>
      <c r="H212" s="9">
        <v>0</v>
      </c>
      <c r="I212" s="9">
        <v>154.20779999999999</v>
      </c>
      <c r="J212" s="9">
        <f t="shared" ref="J212:J213" si="450">H212/I212</f>
        <v>0</v>
      </c>
      <c r="K212" s="9"/>
      <c r="L212" s="64">
        <f t="shared" ref="L212" si="451">100*J212/K213</f>
        <v>0</v>
      </c>
      <c r="M212" s="64"/>
      <c r="N212" s="9"/>
      <c r="O212" s="9"/>
      <c r="P212" s="9"/>
      <c r="Q212" s="11">
        <v>10</v>
      </c>
      <c r="R212" s="12" t="s">
        <v>57</v>
      </c>
      <c r="S212" s="9">
        <v>0.20760000000000001</v>
      </c>
      <c r="T212" s="9">
        <v>142.19999999999999</v>
      </c>
      <c r="U212" s="9">
        <f>S212/T212</f>
        <v>1.4599156118143461E-3</v>
      </c>
      <c r="V212" s="9" t="s">
        <v>58</v>
      </c>
      <c r="W212" s="9" t="s">
        <v>60</v>
      </c>
      <c r="X212" s="9">
        <v>0</v>
      </c>
      <c r="Y212" s="9">
        <v>146.22999999999999</v>
      </c>
      <c r="Z212" s="15">
        <f t="shared" ref="Z212:Z213" si="452">X212/Y212</f>
        <v>0</v>
      </c>
      <c r="AA212" s="9"/>
      <c r="AB212" s="64">
        <f t="shared" ref="AB212" si="453">100*Z212/AA213</f>
        <v>0</v>
      </c>
      <c r="AC212" s="64"/>
      <c r="AD212" s="9"/>
      <c r="AE212" s="9"/>
      <c r="AF212" s="9"/>
    </row>
    <row r="213" spans="1:32" ht="18.75">
      <c r="A213" s="11"/>
      <c r="B213" s="10"/>
      <c r="C213" s="9">
        <v>5.3400000000000003E-2</v>
      </c>
      <c r="D213" s="9">
        <v>185.26</v>
      </c>
      <c r="E213" s="9">
        <f>C213/D213</f>
        <v>2.882435496059592E-4</v>
      </c>
      <c r="F213" s="9" t="s">
        <v>19</v>
      </c>
      <c r="G213" s="9" t="s">
        <v>23</v>
      </c>
      <c r="H213" s="9">
        <v>0</v>
      </c>
      <c r="I213" s="9">
        <v>160.25543999999999</v>
      </c>
      <c r="J213" s="9">
        <f t="shared" si="450"/>
        <v>0</v>
      </c>
      <c r="K213" s="9">
        <f t="shared" ref="K213" si="454">J212+J213+E213</f>
        <v>2.882435496059592E-4</v>
      </c>
      <c r="L213" s="64">
        <f t="shared" ref="L213" si="455">100*J213/K213</f>
        <v>0</v>
      </c>
      <c r="M213" s="64"/>
      <c r="N213" s="9"/>
      <c r="O213" s="9"/>
      <c r="P213" s="9"/>
      <c r="Q213" s="11"/>
      <c r="R213" s="12"/>
      <c r="S213" s="9">
        <v>0.20760000000000001</v>
      </c>
      <c r="T213" s="9">
        <v>142.19999999999999</v>
      </c>
      <c r="U213" s="9">
        <f t="shared" ref="U213" si="456">S213/T213</f>
        <v>1.4599156118143461E-3</v>
      </c>
      <c r="V213" s="9" t="s">
        <v>59</v>
      </c>
      <c r="W213" s="9" t="s">
        <v>60</v>
      </c>
      <c r="X213" s="9">
        <v>0</v>
      </c>
      <c r="Y213" s="9">
        <v>146.22999999999999</v>
      </c>
      <c r="Z213" s="15">
        <f t="shared" si="452"/>
        <v>0</v>
      </c>
      <c r="AA213" s="9">
        <f t="shared" ref="AA213" si="457">Z212+Z213+U213</f>
        <v>1.4599156118143461E-3</v>
      </c>
      <c r="AB213" s="64">
        <f t="shared" ref="AB213" si="458">100*Z213/AA213</f>
        <v>0</v>
      </c>
      <c r="AC213" s="64"/>
      <c r="AD213" s="9"/>
      <c r="AE213" s="9"/>
      <c r="AF213" s="9"/>
    </row>
    <row r="214" spans="1:32" ht="18">
      <c r="A214" s="11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64">
        <f t="shared" ref="M214" si="459">L212+L213</f>
        <v>0</v>
      </c>
      <c r="N214" s="9"/>
      <c r="O214" s="9"/>
      <c r="P214" s="9"/>
      <c r="Q214" s="11"/>
      <c r="R214" s="9"/>
      <c r="S214" s="9"/>
      <c r="T214" s="9"/>
      <c r="U214" s="9"/>
      <c r="V214" s="9"/>
      <c r="W214" s="9"/>
      <c r="X214" s="9"/>
      <c r="Y214" s="9"/>
      <c r="Z214" s="15"/>
      <c r="AA214" s="9"/>
      <c r="AB214" s="22"/>
      <c r="AC214" s="64">
        <f t="shared" ref="AC214" si="460">AB212+AB213</f>
        <v>0</v>
      </c>
      <c r="AD214" s="9"/>
      <c r="AE214" s="9"/>
      <c r="AF214" s="9"/>
    </row>
    <row r="215" spans="1:32" ht="18">
      <c r="A215" s="11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11"/>
      <c r="R215" s="9"/>
      <c r="S215" s="9"/>
      <c r="T215" s="9"/>
      <c r="U215" s="9"/>
      <c r="V215" s="9"/>
      <c r="W215" s="9"/>
      <c r="X215" s="9"/>
      <c r="Y215" s="9"/>
      <c r="Z215" s="15"/>
      <c r="AA215" s="9"/>
      <c r="AB215" s="22"/>
      <c r="AC215" s="22"/>
      <c r="AD215" s="9"/>
      <c r="AE215" s="9"/>
      <c r="AF215" s="9"/>
    </row>
    <row r="216" spans="1:32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42"/>
      <c r="Q216" s="42"/>
      <c r="R216" s="42"/>
      <c r="S216" s="42"/>
      <c r="T216" s="42"/>
      <c r="U216" s="42"/>
      <c r="V216" s="42"/>
      <c r="W216" s="42"/>
      <c r="X216" s="42"/>
      <c r="Y216" s="42"/>
      <c r="Z216" s="42"/>
      <c r="AA216" s="42"/>
      <c r="AB216" s="42"/>
      <c r="AC216" s="42"/>
      <c r="AD216" s="42"/>
      <c r="AE216" s="42"/>
      <c r="AF216" s="42"/>
    </row>
    <row r="217" spans="1:32">
      <c r="A217" s="42"/>
      <c r="B217" s="42"/>
      <c r="C217" s="42"/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2"/>
      <c r="V217" s="42"/>
      <c r="W217" s="42"/>
      <c r="X217" s="42"/>
      <c r="Y217" s="42"/>
      <c r="Z217" s="42"/>
      <c r="AA217" s="42"/>
      <c r="AB217" s="42"/>
      <c r="AC217" s="42"/>
      <c r="AD217" s="42"/>
      <c r="AE217" s="42"/>
      <c r="AF217" s="42"/>
    </row>
    <row r="218" spans="1:32">
      <c r="A218" s="42"/>
      <c r="B218" s="42"/>
      <c r="C218" s="42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2"/>
      <c r="V218" s="42"/>
      <c r="W218" s="42"/>
      <c r="X218" s="42"/>
      <c r="Y218" s="42"/>
      <c r="Z218" s="42"/>
      <c r="AA218" s="42"/>
      <c r="AB218" s="42"/>
      <c r="AC218" s="42"/>
      <c r="AD218" s="42"/>
      <c r="AE218" s="42"/>
      <c r="AF218" s="42"/>
    </row>
    <row r="219" spans="1:32">
      <c r="A219" s="42"/>
      <c r="B219" s="42"/>
      <c r="C219" s="42"/>
      <c r="D219" s="42"/>
      <c r="E219" s="42"/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2"/>
      <c r="V219" s="42"/>
      <c r="W219" s="42"/>
      <c r="X219" s="42"/>
      <c r="Y219" s="42"/>
      <c r="Z219" s="42"/>
      <c r="AA219" s="42"/>
      <c r="AB219" s="42"/>
      <c r="AC219" s="42"/>
      <c r="AD219" s="42"/>
      <c r="AE219" s="42"/>
      <c r="AF219" s="42"/>
    </row>
    <row r="220" spans="1:32">
      <c r="A220" s="42"/>
      <c r="B220" s="42"/>
      <c r="C220" s="42"/>
      <c r="D220" s="42"/>
      <c r="E220" s="42"/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2"/>
      <c r="V220" s="42"/>
      <c r="W220" s="42"/>
      <c r="X220" s="42"/>
      <c r="Y220" s="42"/>
      <c r="Z220" s="42"/>
      <c r="AA220" s="42"/>
      <c r="AB220" s="42"/>
      <c r="AC220" s="42"/>
      <c r="AD220" s="42"/>
      <c r="AE220" s="42"/>
      <c r="AF220" s="42"/>
    </row>
    <row r="221" spans="1:32">
      <c r="A221" s="42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2"/>
      <c r="V221" s="42"/>
      <c r="W221" s="42"/>
      <c r="X221" s="42"/>
      <c r="Y221" s="42"/>
      <c r="Z221" s="42"/>
      <c r="AA221" s="42"/>
      <c r="AB221" s="42"/>
      <c r="AC221" s="42"/>
      <c r="AD221" s="42"/>
      <c r="AE221" s="42"/>
      <c r="AF221" s="42"/>
    </row>
    <row r="222" spans="1:32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2"/>
      <c r="V222" s="42"/>
      <c r="W222" s="42"/>
      <c r="X222" s="42"/>
      <c r="Y222" s="42"/>
      <c r="Z222" s="42"/>
      <c r="AA222" s="42"/>
      <c r="AB222" s="42"/>
      <c r="AC222" s="42"/>
      <c r="AD222" s="42"/>
      <c r="AE222" s="42"/>
      <c r="AF222" s="42"/>
    </row>
    <row r="223" spans="1:32">
      <c r="A223" s="42"/>
      <c r="B223" s="42"/>
      <c r="C223" s="42"/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2"/>
      <c r="V223" s="42"/>
      <c r="W223" s="42"/>
      <c r="X223" s="42"/>
      <c r="Y223" s="42"/>
      <c r="Z223" s="42"/>
      <c r="AA223" s="42"/>
      <c r="AB223" s="42"/>
      <c r="AC223" s="42"/>
      <c r="AD223" s="42"/>
      <c r="AE223" s="42"/>
      <c r="AF223" s="42"/>
    </row>
    <row r="224" spans="1:32">
      <c r="A224" s="42"/>
      <c r="B224" s="42"/>
      <c r="C224" s="42"/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/>
      <c r="S224" s="42"/>
      <c r="T224" s="42"/>
      <c r="U224" s="42"/>
      <c r="V224" s="42"/>
      <c r="W224" s="42"/>
      <c r="X224" s="42"/>
      <c r="Y224" s="42"/>
      <c r="Z224" s="42"/>
      <c r="AA224" s="42"/>
      <c r="AB224" s="42"/>
      <c r="AC224" s="42"/>
      <c r="AD224" s="42"/>
      <c r="AE224" s="42"/>
      <c r="AF224" s="42"/>
    </row>
    <row r="225" spans="1:32">
      <c r="A225" s="42"/>
      <c r="B225" s="42"/>
      <c r="C225" s="42"/>
      <c r="D225" s="42"/>
      <c r="E225" s="42"/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2"/>
      <c r="V225" s="42"/>
      <c r="W225" s="42"/>
      <c r="X225" s="42"/>
      <c r="Y225" s="42"/>
      <c r="Z225" s="42"/>
      <c r="AA225" s="42"/>
      <c r="AB225" s="42"/>
      <c r="AC225" s="42"/>
      <c r="AD225" s="42"/>
      <c r="AE225" s="42"/>
      <c r="AF225" s="42"/>
    </row>
    <row r="226" spans="1:32">
      <c r="A226" s="42"/>
      <c r="B226" s="42"/>
      <c r="C226" s="42"/>
      <c r="D226" s="42"/>
      <c r="E226" s="42"/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2"/>
      <c r="V226" s="42"/>
      <c r="W226" s="42"/>
      <c r="X226" s="42"/>
      <c r="Y226" s="42"/>
      <c r="Z226" s="42"/>
      <c r="AA226" s="42"/>
      <c r="AB226" s="42"/>
      <c r="AC226" s="42"/>
      <c r="AD226" s="42"/>
      <c r="AE226" s="42"/>
      <c r="AF226" s="42"/>
    </row>
    <row r="227" spans="1:32">
      <c r="A227" s="42"/>
      <c r="B227" s="42"/>
      <c r="C227" s="42"/>
      <c r="D227" s="42"/>
      <c r="E227" s="42"/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2"/>
      <c r="V227" s="42"/>
      <c r="W227" s="42"/>
      <c r="X227" s="42"/>
      <c r="Y227" s="42"/>
      <c r="Z227" s="42"/>
      <c r="AA227" s="42"/>
      <c r="AB227" s="42"/>
      <c r="AC227" s="42"/>
      <c r="AD227" s="42"/>
      <c r="AE227" s="42"/>
      <c r="AF227" s="42"/>
    </row>
    <row r="228" spans="1:32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2"/>
      <c r="V228" s="42"/>
      <c r="W228" s="42"/>
      <c r="X228" s="42"/>
      <c r="Y228" s="42"/>
      <c r="Z228" s="42"/>
      <c r="AA228" s="42"/>
      <c r="AB228" s="42"/>
      <c r="AC228" s="42"/>
      <c r="AD228" s="42"/>
      <c r="AE228" s="42"/>
      <c r="AF228" s="42"/>
    </row>
    <row r="229" spans="1:32">
      <c r="A229" s="42"/>
      <c r="B229" s="42"/>
      <c r="C229" s="42"/>
      <c r="D229" s="42"/>
      <c r="E229" s="42"/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2"/>
      <c r="V229" s="42"/>
      <c r="W229" s="42"/>
      <c r="X229" s="42"/>
      <c r="Y229" s="42"/>
      <c r="Z229" s="42"/>
      <c r="AA229" s="42"/>
      <c r="AB229" s="42"/>
      <c r="AC229" s="42"/>
      <c r="AD229" s="42"/>
      <c r="AE229" s="42"/>
      <c r="AF229" s="42"/>
    </row>
    <row r="230" spans="1:32">
      <c r="A230" s="42"/>
      <c r="B230" s="42"/>
      <c r="C230" s="42"/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2"/>
      <c r="V230" s="42"/>
      <c r="W230" s="42"/>
      <c r="X230" s="42"/>
      <c r="Y230" s="42"/>
      <c r="Z230" s="42"/>
      <c r="AA230" s="42"/>
      <c r="AB230" s="42"/>
      <c r="AC230" s="42"/>
      <c r="AD230" s="42"/>
      <c r="AE230" s="42"/>
      <c r="AF230" s="42"/>
    </row>
    <row r="231" spans="1:32">
      <c r="A231" s="42"/>
      <c r="B231" s="42"/>
      <c r="C231" s="42"/>
      <c r="D231" s="42"/>
      <c r="E231" s="42"/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/>
      <c r="S231" s="42"/>
      <c r="T231" s="42"/>
      <c r="U231" s="42"/>
      <c r="V231" s="42"/>
      <c r="W231" s="42"/>
      <c r="X231" s="42"/>
      <c r="Y231" s="42"/>
      <c r="Z231" s="42"/>
      <c r="AA231" s="42"/>
      <c r="AB231" s="42"/>
      <c r="AC231" s="42"/>
      <c r="AD231" s="42"/>
      <c r="AE231" s="42"/>
      <c r="AF231" s="42"/>
    </row>
    <row r="232" spans="1:32">
      <c r="A232" s="42"/>
      <c r="B232" s="42"/>
      <c r="C232" s="42"/>
      <c r="D232" s="42"/>
      <c r="E232" s="42"/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2"/>
      <c r="V232" s="42"/>
      <c r="W232" s="42"/>
      <c r="X232" s="42"/>
      <c r="Y232" s="42"/>
      <c r="Z232" s="42"/>
      <c r="AA232" s="42"/>
      <c r="AB232" s="42"/>
      <c r="AC232" s="42"/>
      <c r="AD232" s="42"/>
      <c r="AE232" s="42"/>
      <c r="AF232" s="42"/>
    </row>
    <row r="233" spans="1:32">
      <c r="A233" s="42"/>
      <c r="B233" s="42"/>
      <c r="C233" s="42"/>
      <c r="D233" s="42"/>
      <c r="E233" s="42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2"/>
      <c r="V233" s="42"/>
      <c r="W233" s="42"/>
      <c r="X233" s="42"/>
      <c r="Y233" s="42"/>
      <c r="Z233" s="42"/>
      <c r="AA233" s="42"/>
      <c r="AB233" s="42"/>
      <c r="AC233" s="42"/>
      <c r="AD233" s="42"/>
      <c r="AE233" s="42"/>
      <c r="AF233" s="42"/>
    </row>
    <row r="234" spans="1:32">
      <c r="A234" s="42"/>
      <c r="B234" s="42"/>
      <c r="C234" s="42"/>
      <c r="D234" s="42"/>
      <c r="E234" s="42"/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2"/>
      <c r="V234" s="42"/>
      <c r="W234" s="42"/>
      <c r="X234" s="42"/>
      <c r="Y234" s="42"/>
      <c r="Z234" s="42"/>
      <c r="AA234" s="42"/>
      <c r="AB234" s="42"/>
      <c r="AC234" s="42"/>
      <c r="AD234" s="42"/>
      <c r="AE234" s="42"/>
      <c r="AF234" s="42"/>
    </row>
    <row r="235" spans="1:32">
      <c r="A235" s="42"/>
      <c r="B235" s="42"/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</row>
    <row r="236" spans="1:32">
      <c r="A236" s="42"/>
      <c r="B236" s="42"/>
      <c r="C236" s="42"/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2"/>
      <c r="V236" s="42"/>
      <c r="W236" s="42"/>
      <c r="X236" s="42"/>
      <c r="Y236" s="42"/>
      <c r="Z236" s="42"/>
      <c r="AA236" s="42"/>
      <c r="AB236" s="42"/>
      <c r="AC236" s="42"/>
      <c r="AD236" s="42"/>
      <c r="AE236" s="42"/>
      <c r="AF236" s="42"/>
    </row>
    <row r="237" spans="1:32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2"/>
      <c r="V237" s="42"/>
      <c r="W237" s="42"/>
      <c r="X237" s="42"/>
      <c r="Y237" s="42"/>
      <c r="Z237" s="42"/>
      <c r="AA237" s="42"/>
      <c r="AB237" s="42"/>
      <c r="AC237" s="42"/>
      <c r="AD237" s="42"/>
      <c r="AE237" s="42"/>
      <c r="AF237" s="42"/>
    </row>
    <row r="238" spans="1:32">
      <c r="A238" s="42"/>
      <c r="B238" s="42"/>
      <c r="C238" s="42"/>
      <c r="D238" s="42"/>
      <c r="E238" s="42"/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2"/>
      <c r="V238" s="42"/>
      <c r="W238" s="42"/>
      <c r="X238" s="42"/>
      <c r="Y238" s="42"/>
      <c r="Z238" s="42"/>
      <c r="AA238" s="42"/>
      <c r="AB238" s="42"/>
      <c r="AC238" s="42"/>
      <c r="AD238" s="42"/>
      <c r="AE238" s="42"/>
      <c r="AF238" s="42"/>
    </row>
    <row r="239" spans="1:32">
      <c r="A239" s="42"/>
      <c r="B239" s="42"/>
      <c r="C239" s="42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42"/>
      <c r="O239" s="42"/>
      <c r="P239" s="42"/>
      <c r="Q239" s="42"/>
      <c r="R239" s="42"/>
      <c r="S239" s="42"/>
      <c r="T239" s="42"/>
      <c r="U239" s="42"/>
      <c r="V239" s="42"/>
      <c r="W239" s="42"/>
      <c r="X239" s="42"/>
      <c r="Y239" s="42"/>
      <c r="Z239" s="42"/>
      <c r="AA239" s="42"/>
      <c r="AB239" s="42"/>
      <c r="AC239" s="42"/>
      <c r="AD239" s="42"/>
      <c r="AE239" s="42"/>
      <c r="AF239" s="42"/>
    </row>
    <row r="240" spans="1:32">
      <c r="A240" s="42"/>
      <c r="B240" s="42"/>
      <c r="C240" s="42"/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2"/>
      <c r="V240" s="42"/>
      <c r="W240" s="42"/>
      <c r="X240" s="42"/>
      <c r="Y240" s="42"/>
      <c r="Z240" s="42"/>
      <c r="AA240" s="42"/>
      <c r="AB240" s="42"/>
      <c r="AC240" s="42"/>
      <c r="AD240" s="42"/>
      <c r="AE240" s="42"/>
      <c r="AF240" s="42"/>
    </row>
    <row r="241" spans="1:32">
      <c r="A241" s="42"/>
      <c r="B241" s="42"/>
      <c r="C241" s="42"/>
      <c r="D241" s="42"/>
      <c r="E241" s="42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2"/>
      <c r="V241" s="42"/>
      <c r="W241" s="42"/>
      <c r="X241" s="42"/>
      <c r="Y241" s="42"/>
      <c r="Z241" s="42"/>
      <c r="AA241" s="42"/>
      <c r="AB241" s="42"/>
      <c r="AC241" s="42"/>
      <c r="AD241" s="42"/>
      <c r="AE241" s="42"/>
      <c r="AF241" s="42"/>
    </row>
    <row r="242" spans="1:32">
      <c r="A242" s="42"/>
      <c r="B242" s="42"/>
      <c r="C242" s="42"/>
      <c r="D242" s="42"/>
      <c r="E242" s="42"/>
      <c r="F242" s="42"/>
      <c r="G242" s="42"/>
      <c r="H242" s="42"/>
      <c r="I242" s="42"/>
      <c r="J242" s="42"/>
      <c r="K242" s="42"/>
      <c r="L242" s="42"/>
      <c r="M242" s="42"/>
      <c r="N242" s="42"/>
      <c r="O242" s="42"/>
      <c r="P242" s="42"/>
      <c r="Q242" s="42"/>
      <c r="R242" s="42"/>
      <c r="S242" s="42"/>
      <c r="T242" s="42"/>
      <c r="U242" s="42"/>
      <c r="V242" s="42"/>
      <c r="W242" s="42"/>
      <c r="X242" s="42"/>
      <c r="Y242" s="42"/>
      <c r="Z242" s="42"/>
      <c r="AA242" s="42"/>
      <c r="AB242" s="42"/>
      <c r="AC242" s="42"/>
      <c r="AD242" s="42"/>
      <c r="AE242" s="42"/>
      <c r="AF242" s="42"/>
    </row>
    <row r="243" spans="1:32">
      <c r="A243" s="42"/>
      <c r="B243" s="42"/>
      <c r="C243" s="42"/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2"/>
      <c r="V243" s="42"/>
      <c r="W243" s="42"/>
      <c r="X243" s="42"/>
      <c r="Y243" s="42"/>
      <c r="Z243" s="42"/>
      <c r="AA243" s="42"/>
      <c r="AB243" s="42"/>
      <c r="AC243" s="42"/>
      <c r="AD243" s="42"/>
      <c r="AE243" s="42"/>
      <c r="AF243" s="42"/>
    </row>
    <row r="244" spans="1:32">
      <c r="A244" s="42"/>
      <c r="B244" s="42"/>
      <c r="C244" s="42"/>
      <c r="D244" s="42"/>
      <c r="E244" s="42"/>
      <c r="F244" s="42"/>
      <c r="G244" s="42"/>
      <c r="H244" s="42"/>
      <c r="I244" s="42"/>
      <c r="J244" s="42"/>
      <c r="K244" s="42"/>
      <c r="L244" s="42"/>
      <c r="M244" s="42"/>
      <c r="N244" s="42"/>
      <c r="O244" s="42"/>
      <c r="P244" s="42"/>
      <c r="Q244" s="42"/>
      <c r="R244" s="42"/>
      <c r="S244" s="42"/>
      <c r="T244" s="42"/>
      <c r="U244" s="42"/>
      <c r="V244" s="42"/>
      <c r="W244" s="42"/>
      <c r="X244" s="42"/>
      <c r="Y244" s="42"/>
      <c r="Z244" s="42"/>
      <c r="AA244" s="42"/>
      <c r="AB244" s="42"/>
      <c r="AC244" s="42"/>
      <c r="AD244" s="42"/>
      <c r="AE244" s="42"/>
      <c r="AF244" s="42"/>
    </row>
    <row r="245" spans="1:32">
      <c r="A245" s="42"/>
      <c r="B245" s="42"/>
      <c r="C245" s="42"/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2"/>
      <c r="V245" s="42"/>
      <c r="W245" s="42"/>
      <c r="X245" s="42"/>
      <c r="Y245" s="42"/>
      <c r="Z245" s="42"/>
      <c r="AA245" s="42"/>
      <c r="AB245" s="42"/>
      <c r="AC245" s="42"/>
      <c r="AD245" s="42"/>
      <c r="AE245" s="42"/>
      <c r="AF245" s="42"/>
    </row>
    <row r="246" spans="1:32">
      <c r="A246" s="42"/>
      <c r="B246" s="42"/>
      <c r="C246" s="42"/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2"/>
      <c r="V246" s="42"/>
      <c r="W246" s="42"/>
      <c r="X246" s="42"/>
      <c r="Y246" s="42"/>
      <c r="Z246" s="42"/>
      <c r="AA246" s="42"/>
      <c r="AB246" s="42"/>
      <c r="AC246" s="42"/>
      <c r="AD246" s="42"/>
      <c r="AE246" s="42"/>
      <c r="AF246" s="42"/>
    </row>
    <row r="247" spans="1:32">
      <c r="A247" s="42"/>
      <c r="B247" s="42"/>
      <c r="C247" s="42"/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/>
      <c r="T247" s="42"/>
      <c r="U247" s="42"/>
      <c r="V247" s="42"/>
      <c r="W247" s="42"/>
      <c r="X247" s="42"/>
      <c r="Y247" s="42"/>
      <c r="Z247" s="42"/>
      <c r="AA247" s="42"/>
      <c r="AB247" s="42"/>
      <c r="AC247" s="42"/>
      <c r="AD247" s="42"/>
      <c r="AE247" s="42"/>
      <c r="AF247" s="42"/>
    </row>
    <row r="248" spans="1:32">
      <c r="A248" s="42"/>
      <c r="B248" s="42"/>
      <c r="C248" s="42"/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2"/>
      <c r="V248" s="42"/>
      <c r="W248" s="42"/>
      <c r="X248" s="42"/>
      <c r="Y248" s="42"/>
      <c r="Z248" s="42"/>
      <c r="AA248" s="42"/>
      <c r="AB248" s="42"/>
      <c r="AC248" s="42"/>
      <c r="AD248" s="42"/>
      <c r="AE248" s="42"/>
      <c r="AF248" s="42"/>
    </row>
    <row r="249" spans="1:32">
      <c r="A249" s="42"/>
      <c r="B249" s="42"/>
      <c r="C249" s="42"/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2"/>
      <c r="V249" s="42"/>
      <c r="W249" s="42"/>
      <c r="X249" s="42"/>
      <c r="Y249" s="42"/>
      <c r="Z249" s="42"/>
      <c r="AA249" s="42"/>
      <c r="AB249" s="42"/>
      <c r="AC249" s="42"/>
      <c r="AD249" s="42"/>
      <c r="AE249" s="42"/>
      <c r="AF249" s="42"/>
    </row>
    <row r="250" spans="1:32">
      <c r="A250" s="42"/>
      <c r="B250" s="42"/>
      <c r="C250" s="42"/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2"/>
      <c r="V250" s="42"/>
      <c r="W250" s="42"/>
      <c r="X250" s="42"/>
      <c r="Y250" s="42"/>
      <c r="Z250" s="42"/>
      <c r="AA250" s="42"/>
      <c r="AB250" s="42"/>
      <c r="AC250" s="42"/>
      <c r="AD250" s="42"/>
      <c r="AE250" s="42"/>
      <c r="AF250" s="42"/>
    </row>
    <row r="251" spans="1:32">
      <c r="A251" s="42"/>
      <c r="B251" s="42"/>
      <c r="C251" s="42"/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2"/>
      <c r="V251" s="42"/>
      <c r="W251" s="42"/>
      <c r="X251" s="42"/>
      <c r="Y251" s="42"/>
      <c r="Z251" s="42"/>
      <c r="AA251" s="42"/>
      <c r="AB251" s="42"/>
      <c r="AC251" s="42"/>
      <c r="AD251" s="42"/>
      <c r="AE251" s="42"/>
      <c r="AF251" s="42"/>
    </row>
    <row r="252" spans="1:32">
      <c r="A252" s="42"/>
      <c r="B252" s="42"/>
      <c r="C252" s="42"/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2"/>
      <c r="V252" s="42"/>
      <c r="W252" s="42"/>
      <c r="X252" s="42"/>
      <c r="Y252" s="42"/>
      <c r="Z252" s="42"/>
      <c r="AA252" s="42"/>
      <c r="AB252" s="42"/>
      <c r="AC252" s="42"/>
      <c r="AD252" s="42"/>
      <c r="AE252" s="42"/>
      <c r="AF252" s="42"/>
    </row>
    <row r="253" spans="1:32">
      <c r="A253" s="42"/>
      <c r="B253" s="42"/>
      <c r="C253" s="42"/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/>
      <c r="Q253" s="42"/>
      <c r="R253" s="42"/>
      <c r="S253" s="42"/>
      <c r="T253" s="42"/>
      <c r="U253" s="42"/>
      <c r="V253" s="42"/>
      <c r="W253" s="42"/>
      <c r="X253" s="42"/>
      <c r="Y253" s="42"/>
      <c r="Z253" s="42"/>
      <c r="AA253" s="42"/>
      <c r="AB253" s="42"/>
      <c r="AC253" s="42"/>
      <c r="AD253" s="42"/>
      <c r="AE253" s="42"/>
      <c r="AF253" s="42"/>
    </row>
    <row r="254" spans="1:32">
      <c r="A254" s="42"/>
      <c r="B254" s="42"/>
      <c r="C254" s="42"/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2"/>
      <c r="V254" s="42"/>
      <c r="W254" s="42"/>
      <c r="X254" s="42"/>
      <c r="Y254" s="42"/>
      <c r="Z254" s="42"/>
      <c r="AA254" s="42"/>
      <c r="AB254" s="42"/>
      <c r="AC254" s="42"/>
      <c r="AD254" s="42"/>
      <c r="AE254" s="42"/>
      <c r="AF254" s="42"/>
    </row>
    <row r="255" spans="1:32">
      <c r="A255" s="42"/>
      <c r="B255" s="42"/>
      <c r="C255" s="42"/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2"/>
      <c r="V255" s="42"/>
      <c r="W255" s="42"/>
      <c r="X255" s="42"/>
      <c r="Y255" s="42"/>
      <c r="Z255" s="42"/>
      <c r="AA255" s="42"/>
      <c r="AB255" s="42"/>
      <c r="AC255" s="42"/>
      <c r="AD255" s="42"/>
      <c r="AE255" s="42"/>
      <c r="AF255" s="42"/>
    </row>
    <row r="256" spans="1:32">
      <c r="A256" s="42"/>
      <c r="B256" s="42"/>
      <c r="C256" s="42"/>
      <c r="D256" s="42"/>
      <c r="E256" s="42"/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2"/>
      <c r="V256" s="42"/>
      <c r="W256" s="42"/>
      <c r="X256" s="42"/>
      <c r="Y256" s="42"/>
      <c r="Z256" s="42"/>
      <c r="AA256" s="42"/>
      <c r="AB256" s="42"/>
      <c r="AC256" s="42"/>
      <c r="AD256" s="42"/>
      <c r="AE256" s="42"/>
      <c r="AF256" s="42"/>
    </row>
    <row r="257" spans="1:32">
      <c r="A257" s="42"/>
      <c r="B257" s="42"/>
      <c r="C257" s="42"/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2"/>
      <c r="V257" s="42"/>
      <c r="W257" s="42"/>
      <c r="X257" s="42"/>
      <c r="Y257" s="42"/>
      <c r="Z257" s="42"/>
      <c r="AA257" s="42"/>
      <c r="AB257" s="42"/>
      <c r="AC257" s="42"/>
      <c r="AD257" s="42"/>
      <c r="AE257" s="42"/>
      <c r="AF257" s="42"/>
    </row>
    <row r="258" spans="1:32">
      <c r="A258" s="42"/>
      <c r="B258" s="42"/>
      <c r="C258" s="42"/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2"/>
      <c r="V258" s="42"/>
      <c r="W258" s="42"/>
      <c r="X258" s="42"/>
      <c r="Y258" s="42"/>
      <c r="Z258" s="42"/>
      <c r="AA258" s="42"/>
      <c r="AB258" s="42"/>
      <c r="AC258" s="42"/>
      <c r="AD258" s="42"/>
      <c r="AE258" s="42"/>
      <c r="AF258" s="42"/>
    </row>
    <row r="259" spans="1:32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</row>
    <row r="260" spans="1:32">
      <c r="A260" s="42"/>
      <c r="B260" s="42"/>
      <c r="C260" s="42"/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2"/>
      <c r="V260" s="42"/>
      <c r="W260" s="42"/>
      <c r="X260" s="42"/>
      <c r="Y260" s="42"/>
      <c r="Z260" s="42"/>
      <c r="AA260" s="42"/>
      <c r="AB260" s="42"/>
      <c r="AC260" s="42"/>
      <c r="AD260" s="42"/>
      <c r="AE260" s="42"/>
      <c r="AF260" s="42"/>
    </row>
    <row r="261" spans="1:32">
      <c r="A261" s="42"/>
      <c r="B261" s="42"/>
      <c r="C261" s="42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2"/>
      <c r="V261" s="42"/>
      <c r="W261" s="42"/>
      <c r="X261" s="42"/>
      <c r="Y261" s="42"/>
      <c r="Z261" s="42"/>
      <c r="AA261" s="42"/>
      <c r="AB261" s="42"/>
      <c r="AC261" s="42"/>
      <c r="AD261" s="42"/>
      <c r="AE261" s="42"/>
      <c r="AF261" s="42"/>
    </row>
    <row r="262" spans="1:32">
      <c r="A262" s="42"/>
      <c r="B262" s="42"/>
      <c r="C262" s="42"/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2"/>
      <c r="V262" s="42"/>
      <c r="W262" s="42"/>
      <c r="X262" s="42"/>
      <c r="Y262" s="42"/>
      <c r="Z262" s="42"/>
      <c r="AA262" s="42"/>
      <c r="AB262" s="42"/>
      <c r="AC262" s="42"/>
      <c r="AD262" s="42"/>
      <c r="AE262" s="42"/>
      <c r="AF262" s="42"/>
    </row>
    <row r="263" spans="1:32">
      <c r="A263" s="42"/>
      <c r="B263" s="42"/>
      <c r="C263" s="42"/>
      <c r="D263" s="42"/>
      <c r="E263" s="42"/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2"/>
      <c r="V263" s="42"/>
      <c r="W263" s="42"/>
      <c r="X263" s="42"/>
      <c r="Y263" s="42"/>
      <c r="Z263" s="42"/>
      <c r="AA263" s="42"/>
      <c r="AB263" s="42"/>
      <c r="AC263" s="42"/>
      <c r="AD263" s="42"/>
      <c r="AE263" s="42"/>
      <c r="AF263" s="42"/>
    </row>
    <row r="264" spans="1:32">
      <c r="A264" s="42"/>
      <c r="B264" s="42"/>
      <c r="C264" s="42"/>
      <c r="D264" s="42"/>
      <c r="E264" s="42"/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2"/>
      <c r="V264" s="42"/>
      <c r="W264" s="42"/>
      <c r="X264" s="42"/>
      <c r="Y264" s="42"/>
      <c r="Z264" s="42"/>
      <c r="AA264" s="42"/>
      <c r="AB264" s="42"/>
      <c r="AC264" s="42"/>
      <c r="AD264" s="42"/>
      <c r="AE264" s="42"/>
      <c r="AF264" s="42"/>
    </row>
    <row r="265" spans="1:32">
      <c r="A265" s="42"/>
      <c r="B265" s="42"/>
      <c r="C265" s="42"/>
      <c r="D265" s="42"/>
      <c r="E265" s="42"/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/>
      <c r="Q265" s="42"/>
      <c r="R265" s="42"/>
      <c r="S265" s="42"/>
      <c r="T265" s="42"/>
      <c r="U265" s="42"/>
      <c r="V265" s="42"/>
      <c r="W265" s="42"/>
      <c r="X265" s="42"/>
      <c r="Y265" s="42"/>
      <c r="Z265" s="42"/>
      <c r="AA265" s="42"/>
      <c r="AB265" s="42"/>
      <c r="AC265" s="42"/>
      <c r="AD265" s="42"/>
      <c r="AE265" s="42"/>
      <c r="AF265" s="42"/>
    </row>
    <row r="266" spans="1:32">
      <c r="A266" s="42"/>
      <c r="B266" s="42"/>
      <c r="C266" s="42"/>
      <c r="D266" s="42"/>
      <c r="E266" s="42"/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2"/>
      <c r="V266" s="42"/>
      <c r="W266" s="42"/>
      <c r="X266" s="42"/>
      <c r="Y266" s="42"/>
      <c r="Z266" s="42"/>
      <c r="AA266" s="42"/>
      <c r="AB266" s="42"/>
      <c r="AC266" s="42"/>
      <c r="AD266" s="42"/>
      <c r="AE266" s="42"/>
      <c r="AF266" s="42"/>
    </row>
    <row r="267" spans="1:32">
      <c r="A267" s="42"/>
      <c r="B267" s="42"/>
      <c r="C267" s="42"/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2"/>
      <c r="V267" s="42"/>
      <c r="W267" s="42"/>
      <c r="X267" s="42"/>
      <c r="Y267" s="42"/>
      <c r="Z267" s="42"/>
      <c r="AA267" s="42"/>
      <c r="AB267" s="42"/>
      <c r="AC267" s="42"/>
      <c r="AD267" s="42"/>
      <c r="AE267" s="42"/>
      <c r="AF267" s="42"/>
    </row>
    <row r="268" spans="1:32">
      <c r="A268" s="42"/>
      <c r="B268" s="42"/>
      <c r="C268" s="42"/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2"/>
      <c r="V268" s="42"/>
      <c r="W268" s="42"/>
      <c r="X268" s="42"/>
      <c r="Y268" s="42"/>
      <c r="Z268" s="42"/>
      <c r="AA268" s="42"/>
      <c r="AB268" s="42"/>
      <c r="AC268" s="42"/>
      <c r="AD268" s="42"/>
      <c r="AE268" s="42"/>
      <c r="AF268" s="42"/>
    </row>
    <row r="269" spans="1:32">
      <c r="A269" s="42"/>
      <c r="B269" s="42"/>
      <c r="C269" s="42"/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2"/>
      <c r="V269" s="42"/>
      <c r="W269" s="42"/>
      <c r="X269" s="42"/>
      <c r="Y269" s="42"/>
      <c r="Z269" s="42"/>
      <c r="AA269" s="42"/>
      <c r="AB269" s="42"/>
      <c r="AC269" s="42"/>
      <c r="AD269" s="42"/>
      <c r="AE269" s="42"/>
      <c r="AF269" s="42"/>
    </row>
    <row r="270" spans="1:32">
      <c r="A270" s="42"/>
      <c r="B270" s="42"/>
      <c r="C270" s="42"/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2"/>
      <c r="V270" s="42"/>
      <c r="W270" s="42"/>
      <c r="X270" s="42"/>
      <c r="Y270" s="42"/>
      <c r="Z270" s="42"/>
      <c r="AA270" s="42"/>
      <c r="AB270" s="42"/>
      <c r="AC270" s="42"/>
      <c r="AD270" s="42"/>
      <c r="AE270" s="42"/>
      <c r="AF270" s="42"/>
    </row>
    <row r="271" spans="1:32">
      <c r="A271" s="42"/>
      <c r="B271" s="42"/>
      <c r="C271" s="42"/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2"/>
      <c r="V271" s="42"/>
      <c r="W271" s="42"/>
      <c r="X271" s="42"/>
      <c r="Y271" s="42"/>
      <c r="Z271" s="42"/>
      <c r="AA271" s="42"/>
      <c r="AB271" s="42"/>
      <c r="AC271" s="42"/>
      <c r="AD271" s="42"/>
      <c r="AE271" s="42"/>
      <c r="AF271" s="42"/>
    </row>
    <row r="272" spans="1:32">
      <c r="A272" s="42"/>
      <c r="B272" s="42"/>
      <c r="C272" s="42"/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2"/>
      <c r="V272" s="42"/>
      <c r="W272" s="42"/>
      <c r="X272" s="42"/>
      <c r="Y272" s="42"/>
      <c r="Z272" s="42"/>
      <c r="AA272" s="42"/>
      <c r="AB272" s="42"/>
      <c r="AC272" s="42"/>
      <c r="AD272" s="42"/>
      <c r="AE272" s="42"/>
      <c r="AF272" s="42"/>
    </row>
    <row r="273" spans="1:32">
      <c r="A273" s="42"/>
      <c r="B273" s="42"/>
      <c r="C273" s="42"/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2"/>
      <c r="V273" s="42"/>
      <c r="W273" s="42"/>
      <c r="X273" s="42"/>
      <c r="Y273" s="42"/>
      <c r="Z273" s="42"/>
      <c r="AA273" s="42"/>
      <c r="AB273" s="42"/>
      <c r="AC273" s="42"/>
      <c r="AD273" s="42"/>
      <c r="AE273" s="42"/>
      <c r="AF273" s="42"/>
    </row>
    <row r="274" spans="1:32">
      <c r="A274" s="42"/>
      <c r="B274" s="42"/>
      <c r="C274" s="42"/>
      <c r="D274" s="42"/>
      <c r="E274" s="42"/>
      <c r="F274" s="42"/>
      <c r="G274" s="42"/>
      <c r="H274" s="42"/>
      <c r="I274" s="42"/>
      <c r="J274" s="42"/>
      <c r="K274" s="42"/>
      <c r="L274" s="42"/>
      <c r="M274" s="42"/>
      <c r="N274" s="42"/>
      <c r="O274" s="42"/>
      <c r="P274" s="42"/>
      <c r="Q274" s="42"/>
      <c r="R274" s="42"/>
      <c r="S274" s="42"/>
      <c r="T274" s="42"/>
      <c r="U274" s="42"/>
      <c r="V274" s="42"/>
      <c r="W274" s="42"/>
      <c r="X274" s="42"/>
      <c r="Y274" s="42"/>
      <c r="Z274" s="42"/>
      <c r="AA274" s="42"/>
      <c r="AB274" s="42"/>
      <c r="AC274" s="42"/>
      <c r="AD274" s="42"/>
      <c r="AE274" s="42"/>
      <c r="AF274" s="42"/>
    </row>
    <row r="275" spans="1:32">
      <c r="A275" s="42"/>
      <c r="B275" s="42"/>
      <c r="C275" s="42"/>
      <c r="D275" s="42"/>
      <c r="E275" s="42"/>
      <c r="F275" s="42"/>
      <c r="G275" s="42"/>
      <c r="H275" s="42"/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2"/>
      <c r="V275" s="42"/>
      <c r="W275" s="42"/>
      <c r="X275" s="42"/>
      <c r="Y275" s="42"/>
      <c r="Z275" s="42"/>
      <c r="AA275" s="42"/>
      <c r="AB275" s="42"/>
      <c r="AC275" s="42"/>
      <c r="AD275" s="42"/>
      <c r="AE275" s="42"/>
      <c r="AF275" s="42"/>
    </row>
    <row r="276" spans="1:32">
      <c r="A276" s="42"/>
      <c r="B276" s="42"/>
      <c r="C276" s="42"/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2"/>
      <c r="V276" s="42"/>
      <c r="W276" s="42"/>
      <c r="X276" s="42"/>
      <c r="Y276" s="42"/>
      <c r="Z276" s="42"/>
      <c r="AA276" s="42"/>
      <c r="AB276" s="42"/>
      <c r="AC276" s="42"/>
      <c r="AD276" s="42"/>
      <c r="AE276" s="42"/>
      <c r="AF276" s="42"/>
    </row>
    <row r="277" spans="1:32">
      <c r="A277" s="42"/>
      <c r="B277" s="42"/>
      <c r="C277" s="42"/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2"/>
      <c r="V277" s="42"/>
      <c r="W277" s="42"/>
      <c r="X277" s="42"/>
      <c r="Y277" s="42"/>
      <c r="Z277" s="42"/>
      <c r="AA277" s="42"/>
      <c r="AB277" s="42"/>
      <c r="AC277" s="42"/>
      <c r="AD277" s="42"/>
      <c r="AE277" s="42"/>
      <c r="AF277" s="42"/>
    </row>
    <row r="278" spans="1:32">
      <c r="A278" s="42"/>
      <c r="B278" s="42"/>
      <c r="C278" s="42"/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2"/>
      <c r="V278" s="42"/>
      <c r="W278" s="42"/>
      <c r="X278" s="42"/>
      <c r="Y278" s="42"/>
      <c r="Z278" s="42"/>
      <c r="AA278" s="42"/>
      <c r="AB278" s="42"/>
      <c r="AC278" s="42"/>
      <c r="AD278" s="42"/>
      <c r="AE278" s="42"/>
      <c r="AF278" s="42"/>
    </row>
    <row r="279" spans="1:32">
      <c r="A279" s="42"/>
      <c r="B279" s="42"/>
      <c r="C279" s="42"/>
      <c r="D279" s="42"/>
      <c r="E279" s="42"/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2"/>
      <c r="V279" s="42"/>
      <c r="W279" s="42"/>
      <c r="X279" s="42"/>
      <c r="Y279" s="42"/>
      <c r="Z279" s="42"/>
      <c r="AA279" s="42"/>
      <c r="AB279" s="42"/>
      <c r="AC279" s="42"/>
      <c r="AD279" s="42"/>
      <c r="AE279" s="42"/>
      <c r="AF279" s="42"/>
    </row>
    <row r="280" spans="1:32">
      <c r="A280" s="42"/>
      <c r="B280" s="42"/>
      <c r="C280" s="42"/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2"/>
      <c r="V280" s="42"/>
      <c r="W280" s="42"/>
      <c r="X280" s="42"/>
      <c r="Y280" s="42"/>
      <c r="Z280" s="42"/>
      <c r="AA280" s="42"/>
      <c r="AB280" s="42"/>
      <c r="AC280" s="42"/>
      <c r="AD280" s="42"/>
      <c r="AE280" s="42"/>
      <c r="AF280" s="42"/>
    </row>
    <row r="281" spans="1:32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/>
      <c r="T281" s="42"/>
      <c r="U281" s="42"/>
      <c r="V281" s="42"/>
      <c r="W281" s="42"/>
      <c r="X281" s="42"/>
      <c r="Y281" s="42"/>
      <c r="Z281" s="42"/>
      <c r="AA281" s="42"/>
      <c r="AB281" s="42"/>
      <c r="AC281" s="42"/>
      <c r="AD281" s="42"/>
      <c r="AE281" s="42"/>
      <c r="AF281" s="42"/>
    </row>
    <row r="282" spans="1:32">
      <c r="A282" s="42"/>
      <c r="B282" s="42"/>
      <c r="C282" s="42"/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2"/>
      <c r="V282" s="42"/>
      <c r="W282" s="42"/>
      <c r="X282" s="42"/>
      <c r="Y282" s="42"/>
      <c r="Z282" s="42"/>
      <c r="AA282" s="42"/>
      <c r="AB282" s="42"/>
      <c r="AC282" s="42"/>
      <c r="AD282" s="42"/>
      <c r="AE282" s="42"/>
      <c r="AF282" s="42"/>
    </row>
    <row r="283" spans="1:32">
      <c r="A283" s="42"/>
      <c r="B283" s="42"/>
      <c r="C283" s="42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2"/>
      <c r="V283" s="42"/>
      <c r="W283" s="42"/>
      <c r="X283" s="42"/>
      <c r="Y283" s="42"/>
      <c r="Z283" s="42"/>
      <c r="AA283" s="42"/>
      <c r="AB283" s="42"/>
      <c r="AC283" s="42"/>
      <c r="AD283" s="42"/>
      <c r="AE283" s="42"/>
      <c r="AF283" s="42"/>
    </row>
    <row r="284" spans="1:32">
      <c r="A284" s="42"/>
      <c r="B284" s="42"/>
      <c r="C284" s="42"/>
      <c r="D284" s="42"/>
      <c r="E284" s="42"/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/>
      <c r="S284" s="42"/>
      <c r="T284" s="42"/>
      <c r="U284" s="42"/>
      <c r="V284" s="42"/>
      <c r="W284" s="42"/>
      <c r="X284" s="42"/>
      <c r="Y284" s="42"/>
      <c r="Z284" s="42"/>
      <c r="AA284" s="42"/>
      <c r="AB284" s="42"/>
      <c r="AC284" s="42"/>
      <c r="AD284" s="42"/>
      <c r="AE284" s="42"/>
      <c r="AF284" s="42"/>
    </row>
    <row r="285" spans="1:32">
      <c r="A285" s="42"/>
      <c r="B285" s="42"/>
      <c r="C285" s="42"/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2"/>
      <c r="V285" s="42"/>
      <c r="W285" s="42"/>
      <c r="X285" s="42"/>
      <c r="Y285" s="42"/>
      <c r="Z285" s="42"/>
      <c r="AA285" s="42"/>
      <c r="AB285" s="42"/>
      <c r="AC285" s="42"/>
      <c r="AD285" s="42"/>
      <c r="AE285" s="42"/>
      <c r="AF285" s="42"/>
    </row>
    <row r="286" spans="1:32">
      <c r="A286" s="42"/>
      <c r="B286" s="42"/>
      <c r="C286" s="42"/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/>
      <c r="T286" s="42"/>
      <c r="U286" s="42"/>
      <c r="V286" s="42"/>
      <c r="W286" s="42"/>
      <c r="X286" s="42"/>
      <c r="Y286" s="42"/>
      <c r="Z286" s="42"/>
      <c r="AA286" s="42"/>
      <c r="AB286" s="42"/>
      <c r="AC286" s="42"/>
      <c r="AD286" s="42"/>
      <c r="AE286" s="42"/>
      <c r="AF286" s="42"/>
    </row>
    <row r="287" spans="1:32">
      <c r="A287" s="42"/>
      <c r="B287" s="42"/>
      <c r="C287" s="42"/>
      <c r="D287" s="42"/>
      <c r="E287" s="42"/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/>
      <c r="T287" s="42"/>
      <c r="U287" s="42"/>
      <c r="V287" s="42"/>
      <c r="W287" s="42"/>
      <c r="X287" s="42"/>
      <c r="Y287" s="42"/>
      <c r="Z287" s="42"/>
      <c r="AA287" s="42"/>
      <c r="AB287" s="42"/>
      <c r="AC287" s="42"/>
      <c r="AD287" s="42"/>
      <c r="AE287" s="42"/>
      <c r="AF287" s="42"/>
    </row>
    <row r="288" spans="1:32">
      <c r="A288" s="42"/>
      <c r="B288" s="42"/>
      <c r="C288" s="42"/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2"/>
      <c r="V288" s="42"/>
      <c r="W288" s="42"/>
      <c r="X288" s="42"/>
      <c r="Y288" s="42"/>
      <c r="Z288" s="42"/>
      <c r="AA288" s="42"/>
      <c r="AB288" s="42"/>
      <c r="AC288" s="42"/>
      <c r="AD288" s="42"/>
      <c r="AE288" s="42"/>
      <c r="AF288" s="42"/>
    </row>
    <row r="289" spans="1:32">
      <c r="A289" s="42"/>
      <c r="B289" s="42"/>
      <c r="C289" s="42"/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2"/>
      <c r="V289" s="42"/>
      <c r="W289" s="42"/>
      <c r="X289" s="42"/>
      <c r="Y289" s="42"/>
      <c r="Z289" s="42"/>
      <c r="AA289" s="42"/>
      <c r="AB289" s="42"/>
      <c r="AC289" s="42"/>
      <c r="AD289" s="42"/>
      <c r="AE289" s="42"/>
      <c r="AF289" s="42"/>
    </row>
    <row r="290" spans="1:32">
      <c r="A290" s="42"/>
      <c r="B290" s="42"/>
      <c r="C290" s="42"/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/>
      <c r="T290" s="42"/>
      <c r="U290" s="42"/>
      <c r="V290" s="42"/>
      <c r="W290" s="42"/>
      <c r="X290" s="42"/>
      <c r="Y290" s="42"/>
      <c r="Z290" s="42"/>
      <c r="AA290" s="42"/>
      <c r="AB290" s="42"/>
      <c r="AC290" s="42"/>
      <c r="AD290" s="42"/>
      <c r="AE290" s="42"/>
      <c r="AF290" s="42"/>
    </row>
    <row r="291" spans="1:32">
      <c r="A291" s="42"/>
      <c r="B291" s="42"/>
      <c r="C291" s="42"/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/>
      <c r="T291" s="42"/>
      <c r="U291" s="42"/>
      <c r="V291" s="42"/>
      <c r="W291" s="42"/>
      <c r="X291" s="42"/>
      <c r="Y291" s="42"/>
      <c r="Z291" s="42"/>
      <c r="AA291" s="42"/>
      <c r="AB291" s="42"/>
      <c r="AC291" s="42"/>
      <c r="AD291" s="42"/>
      <c r="AE291" s="42"/>
      <c r="AF291" s="42"/>
    </row>
    <row r="292" spans="1:32">
      <c r="A292" s="42"/>
      <c r="B292" s="42"/>
      <c r="C292" s="42"/>
      <c r="D292" s="42"/>
      <c r="E292" s="42"/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/>
      <c r="Q292" s="42"/>
      <c r="R292" s="42"/>
      <c r="S292" s="42"/>
      <c r="T292" s="42"/>
      <c r="U292" s="42"/>
      <c r="V292" s="42"/>
      <c r="W292" s="42"/>
      <c r="X292" s="42"/>
      <c r="Y292" s="42"/>
      <c r="Z292" s="42"/>
      <c r="AA292" s="42"/>
      <c r="AB292" s="42"/>
      <c r="AC292" s="42"/>
      <c r="AD292" s="42"/>
      <c r="AE292" s="42"/>
      <c r="AF292" s="42"/>
    </row>
    <row r="293" spans="1:32">
      <c r="A293" s="42"/>
      <c r="B293" s="42"/>
      <c r="C293" s="42"/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2"/>
      <c r="V293" s="42"/>
      <c r="W293" s="42"/>
      <c r="X293" s="42"/>
      <c r="Y293" s="42"/>
      <c r="Z293" s="42"/>
      <c r="AA293" s="42"/>
      <c r="AB293" s="42"/>
      <c r="AC293" s="42"/>
      <c r="AD293" s="42"/>
      <c r="AE293" s="42"/>
      <c r="AF293" s="42"/>
    </row>
    <row r="294" spans="1:32">
      <c r="A294" s="42"/>
      <c r="B294" s="42"/>
      <c r="C294" s="42"/>
      <c r="D294" s="42"/>
      <c r="E294" s="42"/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2"/>
      <c r="V294" s="42"/>
      <c r="W294" s="42"/>
      <c r="X294" s="42"/>
      <c r="Y294" s="42"/>
      <c r="Z294" s="42"/>
      <c r="AA294" s="42"/>
      <c r="AB294" s="42"/>
      <c r="AC294" s="42"/>
      <c r="AD294" s="42"/>
      <c r="AE294" s="42"/>
      <c r="AF294" s="42"/>
    </row>
    <row r="295" spans="1:32">
      <c r="A295" s="42"/>
      <c r="B295" s="42"/>
      <c r="C295" s="42"/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/>
      <c r="T295" s="42"/>
      <c r="U295" s="42"/>
      <c r="V295" s="42"/>
      <c r="W295" s="42"/>
      <c r="X295" s="42"/>
      <c r="Y295" s="42"/>
      <c r="Z295" s="42"/>
      <c r="AA295" s="42"/>
      <c r="AB295" s="42"/>
      <c r="AC295" s="42"/>
      <c r="AD295" s="42"/>
      <c r="AE295" s="42"/>
      <c r="AF295" s="42"/>
    </row>
    <row r="296" spans="1:32">
      <c r="A296" s="42"/>
      <c r="B296" s="42"/>
      <c r="C296" s="42"/>
      <c r="D296" s="42"/>
      <c r="E296" s="42"/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2"/>
      <c r="V296" s="42"/>
      <c r="W296" s="42"/>
      <c r="X296" s="42"/>
      <c r="Y296" s="42"/>
      <c r="Z296" s="42"/>
      <c r="AA296" s="42"/>
      <c r="AB296" s="42"/>
      <c r="AC296" s="42"/>
      <c r="AD296" s="42"/>
      <c r="AE296" s="42"/>
      <c r="AF296" s="42"/>
    </row>
    <row r="297" spans="1:32">
      <c r="A297" s="42"/>
      <c r="B297" s="42"/>
      <c r="C297" s="42"/>
      <c r="D297" s="42"/>
      <c r="E297" s="42"/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2"/>
      <c r="V297" s="42"/>
      <c r="W297" s="42"/>
      <c r="X297" s="42"/>
      <c r="Y297" s="42"/>
      <c r="Z297" s="42"/>
      <c r="AA297" s="42"/>
      <c r="AB297" s="42"/>
      <c r="AC297" s="42"/>
      <c r="AD297" s="42"/>
      <c r="AE297" s="42"/>
      <c r="AF297" s="42"/>
    </row>
    <row r="298" spans="1:32">
      <c r="A298" s="42"/>
      <c r="B298" s="42"/>
      <c r="C298" s="42"/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2"/>
      <c r="V298" s="42"/>
      <c r="W298" s="42"/>
      <c r="X298" s="42"/>
      <c r="Y298" s="42"/>
      <c r="Z298" s="42"/>
      <c r="AA298" s="42"/>
      <c r="AB298" s="42"/>
      <c r="AC298" s="42"/>
      <c r="AD298" s="42"/>
      <c r="AE298" s="42"/>
      <c r="AF298" s="42"/>
    </row>
    <row r="299" spans="1:32">
      <c r="A299" s="42"/>
      <c r="B299" s="42"/>
      <c r="C299" s="42"/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2"/>
      <c r="V299" s="42"/>
      <c r="W299" s="42"/>
      <c r="X299" s="42"/>
      <c r="Y299" s="42"/>
      <c r="Z299" s="42"/>
      <c r="AA299" s="42"/>
      <c r="AB299" s="42"/>
      <c r="AC299" s="42"/>
      <c r="AD299" s="42"/>
      <c r="AE299" s="42"/>
      <c r="AF299" s="42"/>
    </row>
    <row r="300" spans="1:32">
      <c r="A300" s="42"/>
      <c r="B300" s="42"/>
      <c r="C300" s="42"/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2"/>
      <c r="V300" s="42"/>
      <c r="W300" s="42"/>
      <c r="X300" s="42"/>
      <c r="Y300" s="42"/>
      <c r="Z300" s="42"/>
      <c r="AA300" s="42"/>
      <c r="AB300" s="42"/>
      <c r="AC300" s="42"/>
      <c r="AD300" s="42"/>
      <c r="AE300" s="42"/>
      <c r="AF300" s="42"/>
    </row>
    <row r="301" spans="1:32">
      <c r="A301" s="42"/>
      <c r="B301" s="42"/>
      <c r="C301" s="42"/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2"/>
      <c r="V301" s="42"/>
      <c r="W301" s="42"/>
      <c r="X301" s="42"/>
      <c r="Y301" s="42"/>
      <c r="Z301" s="42"/>
      <c r="AA301" s="42"/>
      <c r="AB301" s="42"/>
      <c r="AC301" s="42"/>
      <c r="AD301" s="42"/>
      <c r="AE301" s="42"/>
      <c r="AF301" s="42"/>
    </row>
    <row r="302" spans="1:32">
      <c r="A302" s="42"/>
      <c r="B302" s="42"/>
      <c r="C302" s="42"/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2"/>
      <c r="V302" s="42"/>
      <c r="W302" s="42"/>
      <c r="X302" s="42"/>
      <c r="Y302" s="42"/>
      <c r="Z302" s="42"/>
      <c r="AA302" s="42"/>
      <c r="AB302" s="42"/>
      <c r="AC302" s="42"/>
      <c r="AD302" s="42"/>
      <c r="AE302" s="42"/>
      <c r="AF302" s="42"/>
    </row>
    <row r="303" spans="1:32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2"/>
      <c r="V303" s="42"/>
      <c r="W303" s="42"/>
      <c r="X303" s="42"/>
      <c r="Y303" s="42"/>
      <c r="Z303" s="42"/>
      <c r="AA303" s="42"/>
      <c r="AB303" s="42"/>
      <c r="AC303" s="42"/>
      <c r="AD303" s="42"/>
      <c r="AE303" s="42"/>
      <c r="AF303" s="42"/>
    </row>
    <row r="304" spans="1:32">
      <c r="A304" s="42"/>
      <c r="B304" s="42"/>
      <c r="C304" s="42"/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2"/>
      <c r="V304" s="42"/>
      <c r="W304" s="42"/>
      <c r="X304" s="42"/>
      <c r="Y304" s="42"/>
      <c r="Z304" s="42"/>
      <c r="AA304" s="42"/>
      <c r="AB304" s="42"/>
      <c r="AC304" s="42"/>
      <c r="AD304" s="42"/>
      <c r="AE304" s="42"/>
      <c r="AF304" s="42"/>
    </row>
    <row r="305" spans="1:32">
      <c r="A305" s="42"/>
      <c r="B305" s="42"/>
      <c r="C305" s="42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2"/>
      <c r="V305" s="42"/>
      <c r="W305" s="42"/>
      <c r="X305" s="42"/>
      <c r="Y305" s="42"/>
      <c r="Z305" s="42"/>
      <c r="AA305" s="42"/>
      <c r="AB305" s="42"/>
      <c r="AC305" s="42"/>
      <c r="AD305" s="42"/>
      <c r="AE305" s="42"/>
      <c r="AF305" s="42"/>
    </row>
    <row r="306" spans="1:32">
      <c r="A306" s="42"/>
      <c r="B306" s="42"/>
      <c r="C306" s="42"/>
      <c r="D306" s="42"/>
      <c r="E306" s="42"/>
      <c r="F306" s="42"/>
      <c r="G306" s="42"/>
      <c r="H306" s="42"/>
      <c r="I306" s="42"/>
      <c r="J306" s="42"/>
      <c r="K306" s="42"/>
      <c r="L306" s="42"/>
      <c r="M306" s="42"/>
      <c r="N306" s="42"/>
      <c r="O306" s="42"/>
      <c r="P306" s="42"/>
      <c r="Q306" s="42"/>
      <c r="R306" s="42"/>
      <c r="S306" s="42"/>
      <c r="T306" s="42"/>
      <c r="U306" s="42"/>
      <c r="V306" s="42"/>
      <c r="W306" s="42"/>
      <c r="X306" s="42"/>
      <c r="Y306" s="42"/>
      <c r="Z306" s="42"/>
      <c r="AA306" s="42"/>
      <c r="AB306" s="42"/>
      <c r="AC306" s="42"/>
      <c r="AD306" s="42"/>
      <c r="AE306" s="42"/>
      <c r="AF306" s="42"/>
    </row>
    <row r="307" spans="1:32">
      <c r="A307" s="42"/>
      <c r="B307" s="42"/>
      <c r="C307" s="42"/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2"/>
      <c r="V307" s="42"/>
      <c r="W307" s="42"/>
      <c r="X307" s="42"/>
      <c r="Y307" s="42"/>
      <c r="Z307" s="42"/>
      <c r="AA307" s="42"/>
      <c r="AB307" s="42"/>
      <c r="AC307" s="42"/>
      <c r="AD307" s="42"/>
      <c r="AE307" s="42"/>
      <c r="AF307" s="42"/>
    </row>
    <row r="308" spans="1:32">
      <c r="A308" s="42"/>
      <c r="B308" s="42"/>
      <c r="C308" s="42"/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2"/>
      <c r="V308" s="42"/>
      <c r="W308" s="42"/>
      <c r="X308" s="42"/>
      <c r="Y308" s="42"/>
      <c r="Z308" s="42"/>
      <c r="AA308" s="42"/>
      <c r="AB308" s="42"/>
      <c r="AC308" s="42"/>
      <c r="AD308" s="42"/>
      <c r="AE308" s="42"/>
      <c r="AF308" s="42"/>
    </row>
    <row r="309" spans="1:32">
      <c r="A309" s="42"/>
      <c r="B309" s="42"/>
      <c r="C309" s="42"/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2"/>
      <c r="V309" s="42"/>
      <c r="W309" s="42"/>
      <c r="X309" s="42"/>
      <c r="Y309" s="42"/>
      <c r="Z309" s="42"/>
      <c r="AA309" s="42"/>
      <c r="AB309" s="42"/>
      <c r="AC309" s="42"/>
      <c r="AD309" s="42"/>
      <c r="AE309" s="42"/>
      <c r="AF309" s="42"/>
    </row>
    <row r="310" spans="1:32">
      <c r="A310" s="42"/>
      <c r="B310" s="42"/>
      <c r="C310" s="42"/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2"/>
      <c r="V310" s="42"/>
      <c r="W310" s="42"/>
      <c r="X310" s="42"/>
      <c r="Y310" s="42"/>
      <c r="Z310" s="42"/>
      <c r="AA310" s="42"/>
      <c r="AB310" s="42"/>
      <c r="AC310" s="42"/>
      <c r="AD310" s="42"/>
      <c r="AE310" s="42"/>
      <c r="AF310" s="42"/>
    </row>
    <row r="311" spans="1:32">
      <c r="A311" s="42"/>
      <c r="B311" s="42"/>
      <c r="C311" s="42"/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2"/>
      <c r="V311" s="42"/>
      <c r="W311" s="42"/>
      <c r="X311" s="42"/>
      <c r="Y311" s="42"/>
      <c r="Z311" s="42"/>
      <c r="AA311" s="42"/>
      <c r="AB311" s="42"/>
      <c r="AC311" s="42"/>
      <c r="AD311" s="42"/>
      <c r="AE311" s="42"/>
      <c r="AF311" s="42"/>
    </row>
    <row r="312" spans="1:32">
      <c r="A312" s="42"/>
      <c r="B312" s="42"/>
      <c r="C312" s="42"/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2"/>
      <c r="V312" s="42"/>
      <c r="W312" s="42"/>
      <c r="X312" s="42"/>
      <c r="Y312" s="42"/>
      <c r="Z312" s="42"/>
      <c r="AA312" s="42"/>
      <c r="AB312" s="42"/>
      <c r="AC312" s="42"/>
      <c r="AD312" s="42"/>
      <c r="AE312" s="42"/>
      <c r="AF312" s="42"/>
    </row>
    <row r="313" spans="1:32">
      <c r="A313" s="42"/>
      <c r="B313" s="42"/>
      <c r="C313" s="42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2"/>
      <c r="V313" s="42"/>
      <c r="W313" s="42"/>
      <c r="X313" s="42"/>
      <c r="Y313" s="42"/>
      <c r="Z313" s="42"/>
      <c r="AA313" s="42"/>
      <c r="AB313" s="42"/>
      <c r="AC313" s="42"/>
      <c r="AD313" s="42"/>
      <c r="AE313" s="42"/>
      <c r="AF313" s="42"/>
    </row>
    <row r="314" spans="1:32">
      <c r="A314" s="42"/>
      <c r="B314" s="42"/>
      <c r="C314" s="42"/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/>
      <c r="T314" s="42"/>
      <c r="U314" s="42"/>
      <c r="V314" s="42"/>
      <c r="W314" s="42"/>
      <c r="X314" s="42"/>
      <c r="Y314" s="42"/>
      <c r="Z314" s="42"/>
      <c r="AA314" s="42"/>
      <c r="AB314" s="42"/>
      <c r="AC314" s="42"/>
      <c r="AD314" s="42"/>
      <c r="AE314" s="42"/>
      <c r="AF314" s="42"/>
    </row>
    <row r="315" spans="1:32">
      <c r="A315" s="42"/>
      <c r="B315" s="42"/>
      <c r="C315" s="42"/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/>
      <c r="T315" s="42"/>
      <c r="U315" s="42"/>
      <c r="V315" s="42"/>
      <c r="W315" s="42"/>
      <c r="X315" s="42"/>
      <c r="Y315" s="42"/>
      <c r="Z315" s="42"/>
      <c r="AA315" s="42"/>
      <c r="AB315" s="42"/>
      <c r="AC315" s="42"/>
      <c r="AD315" s="42"/>
      <c r="AE315" s="42"/>
      <c r="AF315" s="42"/>
    </row>
    <row r="316" spans="1:32">
      <c r="A316" s="42"/>
      <c r="B316" s="42"/>
      <c r="C316" s="42"/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/>
      <c r="T316" s="42"/>
      <c r="U316" s="42"/>
      <c r="V316" s="42"/>
      <c r="W316" s="42"/>
      <c r="X316" s="42"/>
      <c r="Y316" s="42"/>
      <c r="Z316" s="42"/>
      <c r="AA316" s="42"/>
      <c r="AB316" s="42"/>
      <c r="AC316" s="42"/>
      <c r="AD316" s="42"/>
      <c r="AE316" s="42"/>
      <c r="AF316" s="42"/>
    </row>
    <row r="317" spans="1:32">
      <c r="A317" s="42"/>
      <c r="B317" s="42"/>
      <c r="C317" s="42"/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/>
      <c r="T317" s="42"/>
      <c r="U317" s="42"/>
      <c r="V317" s="42"/>
      <c r="W317" s="42"/>
      <c r="X317" s="42"/>
      <c r="Y317" s="42"/>
      <c r="Z317" s="42"/>
      <c r="AA317" s="42"/>
      <c r="AB317" s="42"/>
      <c r="AC317" s="42"/>
      <c r="AD317" s="42"/>
      <c r="AE317" s="42"/>
      <c r="AF317" s="42"/>
    </row>
    <row r="318" spans="1:32">
      <c r="A318" s="42"/>
      <c r="B318" s="42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2"/>
      <c r="V318" s="42"/>
      <c r="W318" s="42"/>
      <c r="X318" s="42"/>
      <c r="Y318" s="42"/>
      <c r="Z318" s="42"/>
      <c r="AA318" s="42"/>
      <c r="AB318" s="42"/>
      <c r="AC318" s="42"/>
      <c r="AD318" s="42"/>
      <c r="AE318" s="42"/>
      <c r="AF318" s="42"/>
    </row>
    <row r="319" spans="1:32">
      <c r="A319" s="42"/>
      <c r="B319" s="42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2"/>
      <c r="V319" s="42"/>
      <c r="W319" s="42"/>
      <c r="X319" s="42"/>
      <c r="Y319" s="42"/>
      <c r="Z319" s="42"/>
      <c r="AA319" s="42"/>
      <c r="AB319" s="42"/>
      <c r="AC319" s="42"/>
      <c r="AD319" s="42"/>
      <c r="AE319" s="42"/>
      <c r="AF319" s="42"/>
    </row>
    <row r="320" spans="1:32">
      <c r="A320" s="42"/>
      <c r="B320" s="42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2"/>
      <c r="V320" s="42"/>
      <c r="W320" s="42"/>
      <c r="X320" s="42"/>
      <c r="Y320" s="42"/>
      <c r="Z320" s="42"/>
      <c r="AA320" s="42"/>
      <c r="AB320" s="42"/>
      <c r="AC320" s="42"/>
      <c r="AD320" s="42"/>
      <c r="AE320" s="42"/>
      <c r="AF320" s="42"/>
    </row>
    <row r="321" spans="1:32">
      <c r="A321" s="42"/>
      <c r="B321" s="42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2"/>
      <c r="V321" s="42"/>
      <c r="W321" s="42"/>
      <c r="X321" s="42"/>
      <c r="Y321" s="42"/>
      <c r="Z321" s="42"/>
      <c r="AA321" s="42"/>
      <c r="AB321" s="42"/>
      <c r="AC321" s="42"/>
      <c r="AD321" s="42"/>
      <c r="AE321" s="42"/>
      <c r="AF321" s="42"/>
    </row>
    <row r="322" spans="1:32">
      <c r="A322" s="42"/>
      <c r="B322" s="42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2"/>
      <c r="V322" s="42"/>
      <c r="W322" s="42"/>
      <c r="X322" s="42"/>
      <c r="Y322" s="42"/>
      <c r="Z322" s="42"/>
      <c r="AA322" s="42"/>
      <c r="AB322" s="42"/>
      <c r="AC322" s="42"/>
      <c r="AD322" s="42"/>
      <c r="AE322" s="42"/>
      <c r="AF322" s="42"/>
    </row>
    <row r="323" spans="1:32">
      <c r="A323" s="42"/>
      <c r="B323" s="42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2"/>
      <c r="V323" s="42"/>
      <c r="W323" s="42"/>
      <c r="X323" s="42"/>
      <c r="Y323" s="42"/>
      <c r="Z323" s="42"/>
      <c r="AA323" s="42"/>
      <c r="AB323" s="42"/>
      <c r="AC323" s="42"/>
      <c r="AD323" s="42"/>
      <c r="AE323" s="42"/>
      <c r="AF323" s="42"/>
    </row>
    <row r="324" spans="1:32">
      <c r="A324" s="42"/>
      <c r="B324" s="42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/>
      <c r="S324" s="42"/>
      <c r="T324" s="42"/>
      <c r="U324" s="42"/>
      <c r="V324" s="42"/>
      <c r="W324" s="42"/>
      <c r="X324" s="42"/>
      <c r="Y324" s="42"/>
      <c r="Z324" s="42"/>
      <c r="AA324" s="42"/>
      <c r="AB324" s="42"/>
      <c r="AC324" s="42"/>
      <c r="AD324" s="42"/>
      <c r="AE324" s="42"/>
      <c r="AF324" s="42"/>
    </row>
    <row r="325" spans="1:32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2"/>
      <c r="V325" s="42"/>
      <c r="W325" s="42"/>
      <c r="X325" s="42"/>
      <c r="Y325" s="42"/>
      <c r="Z325" s="42"/>
      <c r="AA325" s="42"/>
      <c r="AB325" s="42"/>
      <c r="AC325" s="42"/>
      <c r="AD325" s="42"/>
      <c r="AE325" s="42"/>
      <c r="AF325" s="42"/>
    </row>
    <row r="326" spans="1:32">
      <c r="A326" s="42"/>
      <c r="B326" s="42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2"/>
      <c r="V326" s="42"/>
      <c r="W326" s="42"/>
      <c r="X326" s="42"/>
      <c r="Y326" s="42"/>
      <c r="Z326" s="42"/>
      <c r="AA326" s="42"/>
      <c r="AB326" s="42"/>
      <c r="AC326" s="42"/>
      <c r="AD326" s="42"/>
      <c r="AE326" s="42"/>
      <c r="AF326" s="42"/>
    </row>
    <row r="327" spans="1:32">
      <c r="A327" s="42"/>
      <c r="B327" s="42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42"/>
      <c r="O327" s="42"/>
      <c r="P327" s="42"/>
      <c r="Q327" s="42"/>
      <c r="R327" s="42"/>
      <c r="S327" s="42"/>
      <c r="T327" s="42"/>
      <c r="U327" s="42"/>
      <c r="V327" s="42"/>
      <c r="W327" s="42"/>
      <c r="X327" s="42"/>
      <c r="Y327" s="42"/>
      <c r="Z327" s="42"/>
      <c r="AA327" s="42"/>
      <c r="AB327" s="42"/>
      <c r="AC327" s="42"/>
      <c r="AD327" s="42"/>
      <c r="AE327" s="42"/>
      <c r="AF327" s="42"/>
    </row>
    <row r="328" spans="1:32">
      <c r="A328" s="42"/>
      <c r="B328" s="42"/>
      <c r="C328" s="42"/>
      <c r="D328" s="42"/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2"/>
      <c r="V328" s="42"/>
      <c r="W328" s="42"/>
      <c r="X328" s="42"/>
      <c r="Y328" s="42"/>
      <c r="Z328" s="42"/>
      <c r="AA328" s="42"/>
      <c r="AB328" s="42"/>
      <c r="AC328" s="42"/>
      <c r="AD328" s="42"/>
      <c r="AE328" s="42"/>
      <c r="AF328" s="42"/>
    </row>
    <row r="329" spans="1:32">
      <c r="A329" s="42"/>
      <c r="B329" s="42"/>
      <c r="C329" s="42"/>
      <c r="D329" s="42"/>
      <c r="E329" s="42"/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2"/>
      <c r="V329" s="42"/>
      <c r="W329" s="42"/>
      <c r="X329" s="42"/>
      <c r="Y329" s="42"/>
      <c r="Z329" s="42"/>
      <c r="AA329" s="42"/>
      <c r="AB329" s="42"/>
      <c r="AC329" s="42"/>
      <c r="AD329" s="42"/>
      <c r="AE329" s="42"/>
      <c r="AF329" s="42"/>
    </row>
    <row r="330" spans="1:32">
      <c r="A330" s="42"/>
      <c r="B330" s="42"/>
      <c r="C330" s="42"/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2"/>
      <c r="V330" s="42"/>
      <c r="W330" s="42"/>
      <c r="X330" s="42"/>
      <c r="Y330" s="42"/>
      <c r="Z330" s="42"/>
      <c r="AA330" s="42"/>
      <c r="AB330" s="42"/>
      <c r="AC330" s="42"/>
      <c r="AD330" s="42"/>
      <c r="AE330" s="42"/>
      <c r="AF330" s="42"/>
    </row>
    <row r="331" spans="1:32">
      <c r="A331" s="42"/>
      <c r="B331" s="42"/>
      <c r="C331" s="42"/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2"/>
      <c r="V331" s="42"/>
      <c r="W331" s="42"/>
      <c r="X331" s="42"/>
      <c r="Y331" s="42"/>
      <c r="Z331" s="42"/>
      <c r="AA331" s="42"/>
      <c r="AB331" s="42"/>
      <c r="AC331" s="42"/>
      <c r="AD331" s="42"/>
      <c r="AE331" s="42"/>
      <c r="AF331" s="42"/>
    </row>
    <row r="332" spans="1:32">
      <c r="A332" s="42"/>
      <c r="B332" s="42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2"/>
      <c r="V332" s="42"/>
      <c r="W332" s="42"/>
      <c r="X332" s="42"/>
      <c r="Y332" s="42"/>
      <c r="Z332" s="42"/>
      <c r="AA332" s="42"/>
      <c r="AB332" s="42"/>
      <c r="AC332" s="42"/>
      <c r="AD332" s="42"/>
      <c r="AE332" s="42"/>
      <c r="AF332" s="42"/>
    </row>
    <row r="333" spans="1:32">
      <c r="A333" s="42"/>
      <c r="B333" s="42"/>
      <c r="C333" s="42"/>
      <c r="D333" s="42"/>
      <c r="E333" s="42"/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2"/>
      <c r="V333" s="42"/>
      <c r="W333" s="42"/>
      <c r="X333" s="42"/>
      <c r="Y333" s="42"/>
      <c r="Z333" s="42"/>
      <c r="AA333" s="42"/>
      <c r="AB333" s="42"/>
      <c r="AC333" s="42"/>
      <c r="AD333" s="42"/>
      <c r="AE333" s="42"/>
      <c r="AF333" s="42"/>
    </row>
    <row r="334" spans="1:32">
      <c r="A334" s="42"/>
      <c r="B334" s="42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2"/>
      <c r="V334" s="42"/>
      <c r="W334" s="42"/>
      <c r="X334" s="42"/>
      <c r="Y334" s="42"/>
      <c r="Z334" s="42"/>
      <c r="AA334" s="42"/>
      <c r="AB334" s="42"/>
      <c r="AC334" s="42"/>
      <c r="AD334" s="42"/>
      <c r="AE334" s="42"/>
      <c r="AF334" s="42"/>
    </row>
    <row r="335" spans="1:32">
      <c r="A335" s="42"/>
      <c r="B335" s="42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2"/>
      <c r="V335" s="42"/>
      <c r="W335" s="42"/>
      <c r="X335" s="42"/>
      <c r="Y335" s="42"/>
      <c r="Z335" s="42"/>
      <c r="AA335" s="42"/>
      <c r="AB335" s="42"/>
      <c r="AC335" s="42"/>
      <c r="AD335" s="42"/>
      <c r="AE335" s="42"/>
      <c r="AF335" s="42"/>
    </row>
    <row r="336" spans="1:32">
      <c r="A336" s="42"/>
      <c r="B336" s="42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2"/>
      <c r="V336" s="42"/>
      <c r="W336" s="42"/>
      <c r="X336" s="42"/>
      <c r="Y336" s="42"/>
      <c r="Z336" s="42"/>
      <c r="AA336" s="42"/>
      <c r="AB336" s="42"/>
      <c r="AC336" s="42"/>
      <c r="AD336" s="42"/>
      <c r="AE336" s="42"/>
      <c r="AF336" s="42"/>
    </row>
    <row r="337" spans="1:32">
      <c r="A337" s="42"/>
      <c r="B337" s="42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2"/>
      <c r="V337" s="42"/>
      <c r="W337" s="42"/>
      <c r="X337" s="42"/>
      <c r="Y337" s="42"/>
      <c r="Z337" s="42"/>
      <c r="AA337" s="42"/>
      <c r="AB337" s="42"/>
      <c r="AC337" s="42"/>
      <c r="AD337" s="42"/>
      <c r="AE337" s="42"/>
      <c r="AF337" s="42"/>
    </row>
    <row r="338" spans="1:32">
      <c r="A338" s="42"/>
      <c r="B338" s="42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2"/>
      <c r="V338" s="42"/>
      <c r="W338" s="42"/>
      <c r="X338" s="42"/>
      <c r="Y338" s="42"/>
      <c r="Z338" s="42"/>
      <c r="AA338" s="42"/>
      <c r="AB338" s="42"/>
      <c r="AC338" s="42"/>
      <c r="AD338" s="42"/>
      <c r="AE338" s="42"/>
      <c r="AF338" s="42"/>
    </row>
    <row r="339" spans="1:32">
      <c r="A339" s="42"/>
      <c r="B339" s="42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2"/>
      <c r="V339" s="42"/>
      <c r="W339" s="42"/>
      <c r="X339" s="42"/>
      <c r="Y339" s="42"/>
      <c r="Z339" s="42"/>
      <c r="AA339" s="42"/>
      <c r="AB339" s="42"/>
      <c r="AC339" s="42"/>
      <c r="AD339" s="42"/>
      <c r="AE339" s="42"/>
      <c r="AF339" s="42"/>
    </row>
    <row r="340" spans="1:32">
      <c r="A340" s="42"/>
      <c r="B340" s="42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/>
      <c r="S340" s="42"/>
      <c r="T340" s="42"/>
      <c r="U340" s="42"/>
      <c r="V340" s="42"/>
      <c r="W340" s="42"/>
      <c r="X340" s="42"/>
      <c r="Y340" s="42"/>
      <c r="Z340" s="42"/>
      <c r="AA340" s="42"/>
      <c r="AB340" s="42"/>
      <c r="AC340" s="42"/>
      <c r="AD340" s="42"/>
      <c r="AE340" s="42"/>
      <c r="AF340" s="42"/>
    </row>
    <row r="341" spans="1:32">
      <c r="A341" s="42"/>
      <c r="B341" s="42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/>
      <c r="S341" s="42"/>
      <c r="T341" s="42"/>
      <c r="U341" s="42"/>
      <c r="V341" s="42"/>
      <c r="W341" s="42"/>
      <c r="X341" s="42"/>
      <c r="Y341" s="42"/>
      <c r="Z341" s="42"/>
      <c r="AA341" s="42"/>
      <c r="AB341" s="42"/>
      <c r="AC341" s="42"/>
      <c r="AD341" s="42"/>
      <c r="AE341" s="42"/>
      <c r="AF341" s="42"/>
    </row>
    <row r="342" spans="1:32">
      <c r="A342" s="42"/>
      <c r="B342" s="42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2"/>
      <c r="V342" s="42"/>
      <c r="W342" s="42"/>
      <c r="X342" s="42"/>
      <c r="Y342" s="42"/>
      <c r="Z342" s="42"/>
      <c r="AA342" s="42"/>
      <c r="AB342" s="42"/>
      <c r="AC342" s="42"/>
      <c r="AD342" s="42"/>
      <c r="AE342" s="42"/>
      <c r="AF342" s="42"/>
    </row>
    <row r="343" spans="1:32">
      <c r="A343" s="42"/>
      <c r="B343" s="42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2"/>
      <c r="V343" s="42"/>
      <c r="W343" s="42"/>
      <c r="X343" s="42"/>
      <c r="Y343" s="42"/>
      <c r="Z343" s="42"/>
      <c r="AA343" s="42"/>
      <c r="AB343" s="42"/>
      <c r="AC343" s="42"/>
      <c r="AD343" s="42"/>
      <c r="AE343" s="42"/>
      <c r="AF343" s="42"/>
    </row>
    <row r="344" spans="1:32">
      <c r="A344" s="42"/>
      <c r="B344" s="42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2"/>
      <c r="V344" s="42"/>
      <c r="W344" s="42"/>
      <c r="X344" s="42"/>
      <c r="Y344" s="42"/>
      <c r="Z344" s="42"/>
      <c r="AA344" s="42"/>
      <c r="AB344" s="42"/>
      <c r="AC344" s="42"/>
      <c r="AD344" s="42"/>
      <c r="AE344" s="42"/>
      <c r="AF344" s="42"/>
    </row>
    <row r="345" spans="1:32">
      <c r="A345" s="42"/>
      <c r="B345" s="42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2"/>
      <c r="V345" s="42"/>
      <c r="W345" s="42"/>
      <c r="X345" s="42"/>
      <c r="Y345" s="42"/>
      <c r="Z345" s="42"/>
      <c r="AA345" s="42"/>
      <c r="AB345" s="42"/>
      <c r="AC345" s="42"/>
      <c r="AD345" s="42"/>
      <c r="AE345" s="42"/>
      <c r="AF345" s="42"/>
    </row>
    <row r="346" spans="1:32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2"/>
      <c r="V346" s="42"/>
      <c r="W346" s="42"/>
      <c r="X346" s="42"/>
      <c r="Y346" s="42"/>
      <c r="Z346" s="42"/>
      <c r="AA346" s="42"/>
      <c r="AB346" s="42"/>
      <c r="AC346" s="42"/>
      <c r="AD346" s="42"/>
      <c r="AE346" s="42"/>
      <c r="AF346" s="42"/>
    </row>
    <row r="347" spans="1:32">
      <c r="A347" s="42"/>
      <c r="B347" s="42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2"/>
      <c r="V347" s="42"/>
      <c r="W347" s="42"/>
      <c r="X347" s="42"/>
      <c r="Y347" s="42"/>
      <c r="Z347" s="42"/>
      <c r="AA347" s="42"/>
      <c r="AB347" s="42"/>
      <c r="AC347" s="42"/>
      <c r="AD347" s="42"/>
      <c r="AE347" s="42"/>
      <c r="AF347" s="42"/>
    </row>
    <row r="348" spans="1:32">
      <c r="A348" s="42"/>
      <c r="B348" s="42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2"/>
      <c r="V348" s="42"/>
      <c r="W348" s="42"/>
      <c r="X348" s="42"/>
      <c r="Y348" s="42"/>
      <c r="Z348" s="42"/>
      <c r="AA348" s="42"/>
      <c r="AB348" s="42"/>
      <c r="AC348" s="42"/>
      <c r="AD348" s="42"/>
      <c r="AE348" s="42"/>
      <c r="AF348" s="42"/>
    </row>
    <row r="349" spans="1:32">
      <c r="A349" s="42"/>
      <c r="B349" s="42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2"/>
      <c r="V349" s="42"/>
      <c r="W349" s="42"/>
      <c r="X349" s="42"/>
      <c r="Y349" s="42"/>
      <c r="Z349" s="42"/>
      <c r="AA349" s="42"/>
      <c r="AB349" s="42"/>
      <c r="AC349" s="42"/>
      <c r="AD349" s="42"/>
      <c r="AE349" s="42"/>
      <c r="AF349" s="42"/>
    </row>
    <row r="350" spans="1:32">
      <c r="A350" s="42"/>
      <c r="B350" s="42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2"/>
      <c r="V350" s="42"/>
      <c r="W350" s="42"/>
      <c r="X350" s="42"/>
      <c r="Y350" s="42"/>
      <c r="Z350" s="42"/>
      <c r="AA350" s="42"/>
      <c r="AB350" s="42"/>
      <c r="AC350" s="42"/>
      <c r="AD350" s="42"/>
      <c r="AE350" s="42"/>
      <c r="AF350" s="42"/>
    </row>
    <row r="351" spans="1:32">
      <c r="A351" s="42"/>
      <c r="B351" s="42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2"/>
      <c r="V351" s="42"/>
      <c r="W351" s="42"/>
      <c r="X351" s="42"/>
      <c r="Y351" s="42"/>
      <c r="Z351" s="42"/>
      <c r="AA351" s="42"/>
      <c r="AB351" s="42"/>
      <c r="AC351" s="42"/>
      <c r="AD351" s="42"/>
      <c r="AE351" s="42"/>
      <c r="AF351" s="42"/>
    </row>
    <row r="352" spans="1:32">
      <c r="A352" s="42"/>
      <c r="B352" s="42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2"/>
      <c r="V352" s="42"/>
      <c r="W352" s="42"/>
      <c r="X352" s="42"/>
      <c r="Y352" s="42"/>
      <c r="Z352" s="42"/>
      <c r="AA352" s="42"/>
      <c r="AB352" s="42"/>
      <c r="AC352" s="42"/>
      <c r="AD352" s="42"/>
      <c r="AE352" s="42"/>
      <c r="AF352" s="42"/>
    </row>
    <row r="353" spans="1:32">
      <c r="A353" s="42"/>
      <c r="B353" s="42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2"/>
      <c r="V353" s="42"/>
      <c r="W353" s="42"/>
      <c r="X353" s="42"/>
      <c r="Y353" s="42"/>
      <c r="Z353" s="42"/>
      <c r="AA353" s="42"/>
      <c r="AB353" s="42"/>
      <c r="AC353" s="42"/>
      <c r="AD353" s="42"/>
      <c r="AE353" s="42"/>
      <c r="AF353" s="42"/>
    </row>
    <row r="354" spans="1:32">
      <c r="A354" s="42"/>
      <c r="B354" s="42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2"/>
      <c r="V354" s="42"/>
      <c r="W354" s="42"/>
      <c r="X354" s="42"/>
      <c r="Y354" s="42"/>
      <c r="Z354" s="42"/>
      <c r="AA354" s="42"/>
      <c r="AB354" s="42"/>
      <c r="AC354" s="42"/>
      <c r="AD354" s="42"/>
      <c r="AE354" s="42"/>
      <c r="AF354" s="42"/>
    </row>
    <row r="355" spans="1:32">
      <c r="A355" s="42"/>
      <c r="B355" s="42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2"/>
      <c r="V355" s="42"/>
      <c r="W355" s="42"/>
      <c r="X355" s="42"/>
      <c r="Y355" s="42"/>
      <c r="Z355" s="42"/>
      <c r="AA355" s="42"/>
      <c r="AB355" s="42"/>
      <c r="AC355" s="42"/>
      <c r="AD355" s="42"/>
      <c r="AE355" s="42"/>
      <c r="AF355" s="42"/>
    </row>
    <row r="356" spans="1:32">
      <c r="A356" s="42"/>
      <c r="B356" s="42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2"/>
      <c r="V356" s="42"/>
      <c r="W356" s="42"/>
      <c r="X356" s="42"/>
      <c r="Y356" s="42"/>
      <c r="Z356" s="42"/>
      <c r="AA356" s="42"/>
      <c r="AB356" s="42"/>
      <c r="AC356" s="42"/>
      <c r="AD356" s="42"/>
      <c r="AE356" s="42"/>
      <c r="AF356" s="42"/>
    </row>
    <row r="357" spans="1:32">
      <c r="A357" s="42"/>
      <c r="B357" s="42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/>
      <c r="Q357" s="42"/>
      <c r="R357" s="42"/>
      <c r="S357" s="42"/>
      <c r="T357" s="42"/>
      <c r="U357" s="42"/>
      <c r="V357" s="42"/>
      <c r="W357" s="42"/>
      <c r="X357" s="42"/>
      <c r="Y357" s="42"/>
      <c r="Z357" s="42"/>
      <c r="AA357" s="42"/>
      <c r="AB357" s="42"/>
      <c r="AC357" s="42"/>
      <c r="AD357" s="42"/>
      <c r="AE357" s="42"/>
      <c r="AF357" s="42"/>
    </row>
    <row r="358" spans="1:32">
      <c r="A358" s="42"/>
      <c r="B358" s="42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2"/>
      <c r="V358" s="42"/>
      <c r="W358" s="42"/>
      <c r="X358" s="42"/>
      <c r="Y358" s="42"/>
      <c r="Z358" s="42"/>
      <c r="AA358" s="42"/>
      <c r="AB358" s="42"/>
      <c r="AC358" s="42"/>
      <c r="AD358" s="42"/>
      <c r="AE358" s="42"/>
      <c r="AF358" s="42"/>
    </row>
    <row r="359" spans="1:32">
      <c r="A359" s="42"/>
      <c r="B359" s="42"/>
      <c r="C359" s="42"/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2"/>
      <c r="V359" s="42"/>
      <c r="W359" s="42"/>
      <c r="X359" s="42"/>
      <c r="Y359" s="42"/>
      <c r="Z359" s="42"/>
      <c r="AA359" s="42"/>
      <c r="AB359" s="42"/>
      <c r="AC359" s="42"/>
      <c r="AD359" s="42"/>
      <c r="AE359" s="42"/>
      <c r="AF359" s="42"/>
    </row>
    <row r="360" spans="1:32">
      <c r="A360" s="42"/>
      <c r="B360" s="42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2"/>
      <c r="V360" s="42"/>
      <c r="W360" s="42"/>
      <c r="X360" s="42"/>
      <c r="Y360" s="42"/>
      <c r="Z360" s="42"/>
      <c r="AA360" s="42"/>
      <c r="AB360" s="42"/>
      <c r="AC360" s="42"/>
      <c r="AD360" s="42"/>
      <c r="AE360" s="42"/>
      <c r="AF360" s="42"/>
    </row>
    <row r="361" spans="1:32">
      <c r="A361" s="42"/>
      <c r="B361" s="42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/>
      <c r="S361" s="42"/>
      <c r="T361" s="42"/>
      <c r="U361" s="42"/>
      <c r="V361" s="42"/>
      <c r="W361" s="42"/>
      <c r="X361" s="42"/>
      <c r="Y361" s="42"/>
      <c r="Z361" s="42"/>
      <c r="AA361" s="42"/>
      <c r="AB361" s="42"/>
      <c r="AC361" s="42"/>
      <c r="AD361" s="42"/>
      <c r="AE361" s="42"/>
      <c r="AF361" s="42"/>
    </row>
    <row r="362" spans="1:32">
      <c r="A362" s="42"/>
      <c r="B362" s="42"/>
      <c r="C362" s="42"/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2"/>
      <c r="V362" s="42"/>
      <c r="W362" s="42"/>
      <c r="X362" s="42"/>
      <c r="Y362" s="42"/>
      <c r="Z362" s="42"/>
      <c r="AA362" s="42"/>
      <c r="AB362" s="42"/>
      <c r="AC362" s="42"/>
      <c r="AD362" s="42"/>
      <c r="AE362" s="42"/>
      <c r="AF362" s="42"/>
    </row>
    <row r="363" spans="1:32">
      <c r="A363" s="42"/>
      <c r="B363" s="42"/>
      <c r="C363" s="42"/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2"/>
      <c r="V363" s="42"/>
      <c r="W363" s="42"/>
      <c r="X363" s="42"/>
      <c r="Y363" s="42"/>
      <c r="Z363" s="42"/>
      <c r="AA363" s="42"/>
      <c r="AB363" s="42"/>
      <c r="AC363" s="42"/>
      <c r="AD363" s="42"/>
      <c r="AE363" s="42"/>
      <c r="AF363" s="42"/>
    </row>
    <row r="364" spans="1:32">
      <c r="A364" s="42"/>
      <c r="B364" s="42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2"/>
      <c r="V364" s="42"/>
      <c r="W364" s="42"/>
      <c r="X364" s="42"/>
      <c r="Y364" s="42"/>
      <c r="Z364" s="42"/>
      <c r="AA364" s="42"/>
      <c r="AB364" s="42"/>
      <c r="AC364" s="42"/>
      <c r="AD364" s="42"/>
      <c r="AE364" s="42"/>
      <c r="AF364" s="42"/>
    </row>
    <row r="365" spans="1:32">
      <c r="A365" s="42"/>
      <c r="B365" s="42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2"/>
      <c r="V365" s="42"/>
      <c r="W365" s="42"/>
      <c r="X365" s="42"/>
      <c r="Y365" s="42"/>
      <c r="Z365" s="42"/>
      <c r="AA365" s="42"/>
      <c r="AB365" s="42"/>
      <c r="AC365" s="42"/>
      <c r="AD365" s="42"/>
      <c r="AE365" s="42"/>
      <c r="AF365" s="42"/>
    </row>
    <row r="366" spans="1:32">
      <c r="A366" s="42"/>
      <c r="B366" s="42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2"/>
      <c r="N366" s="42"/>
      <c r="O366" s="42"/>
      <c r="P366" s="42"/>
      <c r="Q366" s="42"/>
      <c r="R366" s="42"/>
      <c r="S366" s="42"/>
      <c r="T366" s="42"/>
      <c r="U366" s="42"/>
      <c r="V366" s="42"/>
      <c r="W366" s="42"/>
      <c r="X366" s="42"/>
      <c r="Y366" s="42"/>
      <c r="Z366" s="42"/>
      <c r="AA366" s="42"/>
      <c r="AB366" s="42"/>
      <c r="AC366" s="42"/>
      <c r="AD366" s="42"/>
      <c r="AE366" s="42"/>
      <c r="AF366" s="42"/>
    </row>
    <row r="367" spans="1:32">
      <c r="A367" s="42"/>
      <c r="B367" s="42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2"/>
      <c r="V367" s="42"/>
      <c r="W367" s="42"/>
      <c r="X367" s="42"/>
      <c r="Y367" s="42"/>
      <c r="Z367" s="42"/>
      <c r="AA367" s="42"/>
      <c r="AB367" s="42"/>
      <c r="AC367" s="42"/>
      <c r="AD367" s="42"/>
      <c r="AE367" s="42"/>
      <c r="AF367" s="42"/>
    </row>
    <row r="368" spans="1:32">
      <c r="A368" s="42"/>
      <c r="B368" s="42"/>
      <c r="C368" s="42"/>
      <c r="D368" s="42"/>
      <c r="E368" s="42"/>
      <c r="F368" s="42"/>
      <c r="G368" s="42"/>
      <c r="H368" s="42"/>
      <c r="I368" s="42"/>
      <c r="J368" s="42"/>
      <c r="K368" s="42"/>
      <c r="L368" s="42"/>
      <c r="M368" s="42"/>
      <c r="N368" s="42"/>
      <c r="O368" s="42"/>
      <c r="P368" s="42"/>
      <c r="Q368" s="42"/>
      <c r="R368" s="42"/>
      <c r="S368" s="42"/>
      <c r="T368" s="42"/>
      <c r="U368" s="42"/>
      <c r="V368" s="42"/>
      <c r="W368" s="42"/>
      <c r="X368" s="42"/>
      <c r="Y368" s="42"/>
      <c r="Z368" s="42"/>
      <c r="AA368" s="42"/>
      <c r="AB368" s="42"/>
      <c r="AC368" s="42"/>
      <c r="AD368" s="42"/>
      <c r="AE368" s="42"/>
      <c r="AF368" s="42"/>
    </row>
    <row r="369" spans="1:32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2"/>
      <c r="V369" s="42"/>
      <c r="W369" s="42"/>
      <c r="X369" s="42"/>
      <c r="Y369" s="42"/>
      <c r="Z369" s="42"/>
      <c r="AA369" s="42"/>
      <c r="AB369" s="42"/>
      <c r="AC369" s="42"/>
      <c r="AD369" s="42"/>
      <c r="AE369" s="42"/>
      <c r="AF369" s="42"/>
    </row>
    <row r="370" spans="1:32">
      <c r="A370" s="42"/>
      <c r="B370" s="42"/>
      <c r="C370" s="42"/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2"/>
      <c r="V370" s="42"/>
      <c r="W370" s="42"/>
      <c r="X370" s="42"/>
      <c r="Y370" s="42"/>
      <c r="Z370" s="42"/>
      <c r="AA370" s="42"/>
      <c r="AB370" s="42"/>
      <c r="AC370" s="42"/>
      <c r="AD370" s="42"/>
      <c r="AE370" s="42"/>
      <c r="AF370" s="42"/>
    </row>
    <row r="371" spans="1:32">
      <c r="A371" s="42"/>
      <c r="B371" s="42"/>
      <c r="C371" s="42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2"/>
      <c r="V371" s="42"/>
      <c r="W371" s="42"/>
      <c r="X371" s="42"/>
      <c r="Y371" s="42"/>
      <c r="Z371" s="42"/>
      <c r="AA371" s="42"/>
      <c r="AB371" s="42"/>
      <c r="AC371" s="42"/>
      <c r="AD371" s="42"/>
      <c r="AE371" s="42"/>
      <c r="AF371" s="42"/>
    </row>
    <row r="372" spans="1:32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42"/>
      <c r="N372" s="42"/>
      <c r="O372" s="42"/>
      <c r="P372" s="42"/>
      <c r="Q372" s="42"/>
      <c r="R372" s="42"/>
      <c r="S372" s="42"/>
      <c r="T372" s="42"/>
      <c r="U372" s="42"/>
      <c r="V372" s="42"/>
      <c r="W372" s="42"/>
      <c r="X372" s="42"/>
      <c r="Y372" s="42"/>
      <c r="Z372" s="42"/>
      <c r="AA372" s="42"/>
      <c r="AB372" s="42"/>
      <c r="AC372" s="42"/>
      <c r="AD372" s="42"/>
      <c r="AE372" s="42"/>
      <c r="AF372" s="42"/>
    </row>
    <row r="373" spans="1:32">
      <c r="A373" s="42"/>
      <c r="B373" s="42"/>
      <c r="C373" s="42"/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2"/>
      <c r="V373" s="42"/>
      <c r="W373" s="42"/>
      <c r="X373" s="42"/>
      <c r="Y373" s="42"/>
      <c r="Z373" s="42"/>
      <c r="AA373" s="42"/>
      <c r="AB373" s="42"/>
      <c r="AC373" s="42"/>
      <c r="AD373" s="42"/>
      <c r="AE373" s="42"/>
      <c r="AF373" s="42"/>
    </row>
    <row r="374" spans="1:32">
      <c r="A374" s="42"/>
      <c r="B374" s="42"/>
      <c r="C374" s="42"/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2"/>
      <c r="V374" s="42"/>
      <c r="W374" s="42"/>
      <c r="X374" s="42"/>
      <c r="Y374" s="42"/>
      <c r="Z374" s="42"/>
      <c r="AA374" s="42"/>
      <c r="AB374" s="42"/>
      <c r="AC374" s="42"/>
      <c r="AD374" s="42"/>
      <c r="AE374" s="42"/>
      <c r="AF374" s="42"/>
    </row>
    <row r="375" spans="1:32">
      <c r="A375" s="42"/>
      <c r="B375" s="42"/>
      <c r="C375" s="42"/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2"/>
      <c r="V375" s="42"/>
      <c r="W375" s="42"/>
      <c r="X375" s="42"/>
      <c r="Y375" s="42"/>
      <c r="Z375" s="42"/>
      <c r="AA375" s="42"/>
      <c r="AB375" s="42"/>
      <c r="AC375" s="42"/>
      <c r="AD375" s="42"/>
      <c r="AE375" s="42"/>
      <c r="AF375" s="42"/>
    </row>
    <row r="376" spans="1:32">
      <c r="A376" s="42"/>
      <c r="B376" s="42"/>
      <c r="C376" s="42"/>
      <c r="D376" s="42"/>
      <c r="E376" s="42"/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2"/>
      <c r="V376" s="42"/>
      <c r="W376" s="42"/>
      <c r="X376" s="42"/>
      <c r="Y376" s="42"/>
      <c r="Z376" s="42"/>
      <c r="AA376" s="42"/>
      <c r="AB376" s="42"/>
      <c r="AC376" s="42"/>
      <c r="AD376" s="42"/>
      <c r="AE376" s="42"/>
      <c r="AF376" s="42"/>
    </row>
    <row r="377" spans="1:32">
      <c r="A377" s="42"/>
      <c r="B377" s="42"/>
      <c r="C377" s="42"/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2"/>
      <c r="V377" s="42"/>
      <c r="W377" s="42"/>
      <c r="X377" s="42"/>
      <c r="Y377" s="42"/>
      <c r="Z377" s="42"/>
      <c r="AA377" s="42"/>
      <c r="AB377" s="42"/>
      <c r="AC377" s="42"/>
      <c r="AD377" s="42"/>
      <c r="AE377" s="42"/>
      <c r="AF377" s="42"/>
    </row>
    <row r="378" spans="1:32">
      <c r="A378" s="42"/>
      <c r="B378" s="42"/>
      <c r="C378" s="42"/>
      <c r="D378" s="42"/>
      <c r="E378" s="42"/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2"/>
      <c r="V378" s="42"/>
      <c r="W378" s="42"/>
      <c r="X378" s="42"/>
      <c r="Y378" s="42"/>
      <c r="Z378" s="42"/>
      <c r="AA378" s="42"/>
      <c r="AB378" s="42"/>
      <c r="AC378" s="42"/>
      <c r="AD378" s="42"/>
      <c r="AE378" s="42"/>
      <c r="AF378" s="42"/>
    </row>
    <row r="379" spans="1:32">
      <c r="A379" s="42"/>
      <c r="B379" s="42"/>
      <c r="C379" s="42"/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2"/>
      <c r="V379" s="42"/>
      <c r="W379" s="42"/>
      <c r="X379" s="42"/>
      <c r="Y379" s="42"/>
      <c r="Z379" s="42"/>
      <c r="AA379" s="42"/>
      <c r="AB379" s="42"/>
      <c r="AC379" s="42"/>
      <c r="AD379" s="42"/>
      <c r="AE379" s="42"/>
      <c r="AF379" s="42"/>
    </row>
    <row r="380" spans="1:32">
      <c r="A380" s="42"/>
      <c r="B380" s="42"/>
      <c r="C380" s="42"/>
      <c r="D380" s="42"/>
      <c r="E380" s="42"/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2"/>
      <c r="V380" s="42"/>
      <c r="W380" s="42"/>
      <c r="X380" s="42"/>
      <c r="Y380" s="42"/>
      <c r="Z380" s="42"/>
      <c r="AA380" s="42"/>
      <c r="AB380" s="42"/>
      <c r="AC380" s="42"/>
      <c r="AD380" s="42"/>
      <c r="AE380" s="42"/>
      <c r="AF380" s="42"/>
    </row>
    <row r="381" spans="1:32">
      <c r="A381" s="42"/>
      <c r="B381" s="42"/>
      <c r="C381" s="42"/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2"/>
      <c r="V381" s="42"/>
      <c r="W381" s="42"/>
      <c r="X381" s="42"/>
      <c r="Y381" s="42"/>
      <c r="Z381" s="42"/>
      <c r="AA381" s="42"/>
      <c r="AB381" s="42"/>
      <c r="AC381" s="42"/>
      <c r="AD381" s="42"/>
      <c r="AE381" s="42"/>
      <c r="AF381" s="42"/>
    </row>
    <row r="382" spans="1:32">
      <c r="A382" s="42"/>
      <c r="B382" s="42"/>
      <c r="C382" s="42"/>
      <c r="D382" s="42"/>
      <c r="E382" s="42"/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2"/>
      <c r="V382" s="42"/>
      <c r="W382" s="42"/>
      <c r="X382" s="42"/>
      <c r="Y382" s="42"/>
      <c r="Z382" s="42"/>
      <c r="AA382" s="42"/>
      <c r="AB382" s="42"/>
      <c r="AC382" s="42"/>
      <c r="AD382" s="42"/>
      <c r="AE382" s="42"/>
      <c r="AF382" s="42"/>
    </row>
    <row r="383" spans="1:32">
      <c r="A383" s="42"/>
      <c r="B383" s="42"/>
      <c r="C383" s="42"/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2"/>
      <c r="V383" s="42"/>
      <c r="W383" s="42"/>
      <c r="X383" s="42"/>
      <c r="Y383" s="42"/>
      <c r="Z383" s="42"/>
      <c r="AA383" s="42"/>
      <c r="AB383" s="42"/>
      <c r="AC383" s="42"/>
      <c r="AD383" s="42"/>
      <c r="AE383" s="42"/>
      <c r="AF383" s="42"/>
    </row>
    <row r="384" spans="1:32">
      <c r="A384" s="42"/>
      <c r="B384" s="42"/>
      <c r="C384" s="42"/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2"/>
      <c r="V384" s="42"/>
      <c r="W384" s="42"/>
      <c r="X384" s="42"/>
      <c r="Y384" s="42"/>
      <c r="Z384" s="42"/>
      <c r="AA384" s="42"/>
      <c r="AB384" s="42"/>
      <c r="AC384" s="42"/>
      <c r="AD384" s="42"/>
      <c r="AE384" s="42"/>
      <c r="AF384" s="42"/>
    </row>
    <row r="385" spans="1:32">
      <c r="A385" s="42"/>
      <c r="B385" s="42"/>
      <c r="C385" s="42"/>
      <c r="D385" s="42"/>
      <c r="E385" s="42"/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2"/>
      <c r="V385" s="42"/>
      <c r="W385" s="42"/>
      <c r="X385" s="42"/>
      <c r="Y385" s="42"/>
      <c r="Z385" s="42"/>
      <c r="AA385" s="42"/>
      <c r="AB385" s="42"/>
      <c r="AC385" s="42"/>
      <c r="AD385" s="42"/>
      <c r="AE385" s="42"/>
      <c r="AF385" s="42"/>
    </row>
    <row r="386" spans="1:32">
      <c r="A386" s="42"/>
      <c r="B386" s="42"/>
      <c r="C386" s="42"/>
      <c r="D386" s="42"/>
      <c r="E386" s="42"/>
      <c r="F386" s="42"/>
      <c r="G386" s="42"/>
      <c r="H386" s="42"/>
      <c r="I386" s="42"/>
      <c r="J386" s="42"/>
      <c r="K386" s="42"/>
      <c r="L386" s="42"/>
      <c r="M386" s="42"/>
      <c r="N386" s="42"/>
      <c r="O386" s="42"/>
      <c r="P386" s="42"/>
      <c r="Q386" s="42"/>
      <c r="R386" s="42"/>
      <c r="S386" s="42"/>
      <c r="T386" s="42"/>
      <c r="U386" s="42"/>
      <c r="V386" s="42"/>
      <c r="W386" s="42"/>
      <c r="X386" s="42"/>
      <c r="Y386" s="42"/>
      <c r="Z386" s="42"/>
      <c r="AA386" s="42"/>
      <c r="AB386" s="42"/>
      <c r="AC386" s="42"/>
      <c r="AD386" s="42"/>
      <c r="AE386" s="42"/>
      <c r="AF386" s="42"/>
    </row>
    <row r="387" spans="1:32">
      <c r="A387" s="42"/>
      <c r="B387" s="42"/>
      <c r="C387" s="42"/>
      <c r="D387" s="42"/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2"/>
      <c r="V387" s="42"/>
      <c r="W387" s="42"/>
      <c r="X387" s="42"/>
      <c r="Y387" s="42"/>
      <c r="Z387" s="42"/>
      <c r="AA387" s="42"/>
      <c r="AB387" s="42"/>
      <c r="AC387" s="42"/>
      <c r="AD387" s="42"/>
      <c r="AE387" s="42"/>
      <c r="AF387" s="42"/>
    </row>
    <row r="388" spans="1:32">
      <c r="A388" s="42"/>
      <c r="B388" s="42"/>
      <c r="C388" s="42"/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/>
      <c r="S388" s="42"/>
      <c r="T388" s="42"/>
      <c r="U388" s="42"/>
      <c r="V388" s="42"/>
      <c r="W388" s="42"/>
      <c r="X388" s="42"/>
      <c r="Y388" s="42"/>
      <c r="Z388" s="42"/>
      <c r="AA388" s="42"/>
      <c r="AB388" s="42"/>
      <c r="AC388" s="42"/>
      <c r="AD388" s="42"/>
      <c r="AE388" s="42"/>
      <c r="AF388" s="42"/>
    </row>
    <row r="389" spans="1:32">
      <c r="A389" s="42"/>
      <c r="B389" s="42"/>
      <c r="C389" s="42"/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/>
      <c r="T389" s="42"/>
      <c r="U389" s="42"/>
      <c r="V389" s="42"/>
      <c r="W389" s="42"/>
      <c r="X389" s="42"/>
      <c r="Y389" s="42"/>
      <c r="Z389" s="42"/>
      <c r="AA389" s="42"/>
      <c r="AB389" s="42"/>
      <c r="AC389" s="42"/>
      <c r="AD389" s="42"/>
      <c r="AE389" s="42"/>
      <c r="AF389" s="42"/>
    </row>
    <row r="390" spans="1:32">
      <c r="A390" s="42"/>
      <c r="B390" s="42"/>
      <c r="C390" s="42"/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2"/>
      <c r="V390" s="42"/>
      <c r="W390" s="42"/>
      <c r="X390" s="42"/>
      <c r="Y390" s="42"/>
      <c r="Z390" s="42"/>
      <c r="AA390" s="42"/>
      <c r="AB390" s="42"/>
      <c r="AC390" s="42"/>
      <c r="AD390" s="42"/>
      <c r="AE390" s="42"/>
      <c r="AF390" s="42"/>
    </row>
    <row r="391" spans="1:32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2"/>
      <c r="V391" s="42"/>
      <c r="W391" s="42"/>
      <c r="X391" s="42"/>
      <c r="Y391" s="42"/>
      <c r="Z391" s="42"/>
      <c r="AA391" s="42"/>
      <c r="AB391" s="42"/>
      <c r="AC391" s="42"/>
      <c r="AD391" s="42"/>
      <c r="AE391" s="42"/>
      <c r="AF391" s="42"/>
    </row>
    <row r="392" spans="1:32">
      <c r="A392" s="42"/>
      <c r="B392" s="42"/>
      <c r="C392" s="42"/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2"/>
      <c r="V392" s="42"/>
      <c r="W392" s="42"/>
      <c r="X392" s="42"/>
      <c r="Y392" s="42"/>
      <c r="Z392" s="42"/>
      <c r="AA392" s="42"/>
      <c r="AB392" s="42"/>
      <c r="AC392" s="42"/>
      <c r="AD392" s="42"/>
      <c r="AE392" s="42"/>
      <c r="AF392" s="42"/>
    </row>
    <row r="393" spans="1:32">
      <c r="A393" s="42"/>
      <c r="B393" s="42"/>
      <c r="C393" s="42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42"/>
      <c r="O393" s="42"/>
      <c r="P393" s="42"/>
      <c r="Q393" s="42"/>
      <c r="R393" s="42"/>
      <c r="S393" s="42"/>
      <c r="T393" s="42"/>
      <c r="U393" s="42"/>
      <c r="V393" s="42"/>
      <c r="W393" s="42"/>
      <c r="X393" s="42"/>
      <c r="Y393" s="42"/>
      <c r="Z393" s="42"/>
      <c r="AA393" s="42"/>
      <c r="AB393" s="42"/>
      <c r="AC393" s="42"/>
      <c r="AD393" s="42"/>
      <c r="AE393" s="42"/>
      <c r="AF393" s="42"/>
    </row>
    <row r="394" spans="1:32">
      <c r="A394" s="42"/>
      <c r="B394" s="42"/>
      <c r="C394" s="42"/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2"/>
      <c r="V394" s="42"/>
      <c r="W394" s="42"/>
      <c r="X394" s="42"/>
      <c r="Y394" s="42"/>
      <c r="Z394" s="42"/>
      <c r="AA394" s="42"/>
      <c r="AB394" s="42"/>
      <c r="AC394" s="42"/>
      <c r="AD394" s="42"/>
      <c r="AE394" s="42"/>
      <c r="AF394" s="42"/>
    </row>
    <row r="395" spans="1:32">
      <c r="A395" s="42"/>
      <c r="B395" s="42"/>
      <c r="C395" s="42"/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2"/>
      <c r="V395" s="42"/>
      <c r="W395" s="42"/>
      <c r="X395" s="42"/>
      <c r="Y395" s="42"/>
      <c r="Z395" s="42"/>
      <c r="AA395" s="42"/>
      <c r="AB395" s="42"/>
      <c r="AC395" s="42"/>
      <c r="AD395" s="42"/>
      <c r="AE395" s="42"/>
      <c r="AF395" s="42"/>
    </row>
    <row r="396" spans="1:32">
      <c r="A396" s="42"/>
      <c r="B396" s="42"/>
      <c r="C396" s="42"/>
      <c r="D396" s="42"/>
      <c r="E396" s="42"/>
      <c r="F396" s="42"/>
      <c r="G396" s="42"/>
      <c r="H396" s="42"/>
      <c r="I396" s="42"/>
      <c r="J396" s="42"/>
      <c r="K396" s="42"/>
      <c r="L396" s="42"/>
      <c r="M396" s="42"/>
      <c r="N396" s="42"/>
      <c r="O396" s="42"/>
      <c r="P396" s="42"/>
      <c r="Q396" s="42"/>
      <c r="R396" s="42"/>
      <c r="S396" s="42"/>
      <c r="T396" s="42"/>
      <c r="U396" s="42"/>
      <c r="V396" s="42"/>
      <c r="W396" s="42"/>
      <c r="X396" s="42"/>
      <c r="Y396" s="42"/>
      <c r="Z396" s="42"/>
      <c r="AA396" s="42"/>
      <c r="AB396" s="42"/>
      <c r="AC396" s="42"/>
      <c r="AD396" s="42"/>
      <c r="AE396" s="42"/>
      <c r="AF396" s="42"/>
    </row>
    <row r="397" spans="1:32">
      <c r="A397" s="42"/>
      <c r="B397" s="42"/>
      <c r="C397" s="42"/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2"/>
      <c r="V397" s="42"/>
      <c r="W397" s="42"/>
      <c r="X397" s="42"/>
      <c r="Y397" s="42"/>
      <c r="Z397" s="42"/>
      <c r="AA397" s="42"/>
      <c r="AB397" s="42"/>
      <c r="AC397" s="42"/>
      <c r="AD397" s="42"/>
      <c r="AE397" s="42"/>
      <c r="AF397" s="42"/>
    </row>
    <row r="398" spans="1:32">
      <c r="A398" s="42"/>
      <c r="B398" s="42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2"/>
      <c r="V398" s="42"/>
      <c r="W398" s="42"/>
      <c r="X398" s="42"/>
      <c r="Y398" s="42"/>
      <c r="Z398" s="42"/>
      <c r="AA398" s="42"/>
      <c r="AB398" s="42"/>
      <c r="AC398" s="42"/>
      <c r="AD398" s="42"/>
      <c r="AE398" s="42"/>
      <c r="AF398" s="42"/>
    </row>
    <row r="399" spans="1:32">
      <c r="A399" s="42"/>
      <c r="B399" s="42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2"/>
      <c r="N399" s="42"/>
      <c r="O399" s="42"/>
      <c r="P399" s="42"/>
      <c r="Q399" s="42"/>
      <c r="R399" s="42"/>
      <c r="S399" s="42"/>
      <c r="T399" s="42"/>
      <c r="U399" s="42"/>
      <c r="V399" s="42"/>
      <c r="W399" s="42"/>
      <c r="X399" s="42"/>
      <c r="Y399" s="42"/>
      <c r="Z399" s="42"/>
      <c r="AA399" s="42"/>
      <c r="AB399" s="42"/>
      <c r="AC399" s="42"/>
      <c r="AD399" s="42"/>
      <c r="AE399" s="42"/>
      <c r="AF399" s="42"/>
    </row>
    <row r="400" spans="1:32">
      <c r="A400" s="42"/>
      <c r="B400" s="42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2"/>
      <c r="V400" s="42"/>
      <c r="W400" s="42"/>
      <c r="X400" s="42"/>
      <c r="Y400" s="42"/>
      <c r="Z400" s="42"/>
      <c r="AA400" s="42"/>
      <c r="AB400" s="42"/>
      <c r="AC400" s="42"/>
      <c r="AD400" s="42"/>
      <c r="AE400" s="42"/>
      <c r="AF400" s="42"/>
    </row>
    <row r="401" spans="1:32">
      <c r="A401" s="42"/>
      <c r="B401" s="42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2"/>
      <c r="V401" s="42"/>
      <c r="W401" s="42"/>
      <c r="X401" s="42"/>
      <c r="Y401" s="42"/>
      <c r="Z401" s="42"/>
      <c r="AA401" s="42"/>
      <c r="AB401" s="42"/>
      <c r="AC401" s="42"/>
      <c r="AD401" s="42"/>
      <c r="AE401" s="42"/>
      <c r="AF401" s="4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HDS</vt:lpstr>
      <vt:lpstr>HDN</vt:lpstr>
      <vt:lpstr>HYD</vt:lpstr>
      <vt:lpstr>Competitivas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</dc:creator>
  <cp:lastModifiedBy>Emma</cp:lastModifiedBy>
  <dcterms:created xsi:type="dcterms:W3CDTF">2008-05-23T20:24:08Z</dcterms:created>
  <dcterms:modified xsi:type="dcterms:W3CDTF">2008-08-30T21:40:18Z</dcterms:modified>
</cp:coreProperties>
</file>